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3"/>
  </bookViews>
  <sheets>
    <sheet name="1 analisi personale" sheetId="1" r:id="rId1"/>
    <sheet name="2 analisi mezzi" sheetId="2" r:id="rId2"/>
    <sheet name="3 tasso di innovazione" sheetId="5" r:id="rId3"/>
    <sheet name="4 progr. operat. e investimenti" sheetId="4" r:id="rId4"/>
  </sheets>
  <definedNames>
    <definedName name="_xlnm.Print_Area" localSheetId="1">'2 analisi mezzi'!$A$1:$M$19</definedName>
    <definedName name="_xlnm.Print_Area" localSheetId="2">'3 tasso di innovazione'!$A$1:$U$14</definedName>
    <definedName name="_xlnm.Print_Area" localSheetId="3">'4 progr. operat. e investimenti'!$A$1:$Q$17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4" l="1"/>
  <c r="E11" i="4"/>
  <c r="E10" i="4"/>
  <c r="E9" i="4"/>
  <c r="E8" i="4"/>
  <c r="E7" i="4"/>
  <c r="E6" i="4"/>
  <c r="E5" i="4"/>
  <c r="E4" i="4"/>
  <c r="E3" i="4"/>
  <c r="A1" i="4"/>
  <c r="D12" i="5" l="1"/>
  <c r="C12" i="5"/>
  <c r="B12" i="5"/>
  <c r="D14" i="5"/>
  <c r="B14" i="5"/>
  <c r="C8" i="5"/>
  <c r="C14" i="5" s="1"/>
  <c r="D8" i="5"/>
  <c r="B8" i="5"/>
  <c r="H12" i="5"/>
  <c r="I12" i="5"/>
  <c r="J12" i="5"/>
  <c r="K12" i="5"/>
  <c r="L12" i="5"/>
  <c r="M12" i="5"/>
  <c r="N12" i="5"/>
  <c r="O12" i="5"/>
  <c r="G12" i="5"/>
  <c r="A1" i="5"/>
  <c r="E4" i="2"/>
  <c r="B1" i="2"/>
  <c r="A1" i="2"/>
  <c r="BA23" i="1"/>
  <c r="AZ23" i="1"/>
  <c r="AZ25" i="1" s="1"/>
  <c r="AY23" i="1"/>
  <c r="AX23" i="1"/>
  <c r="Q23" i="1"/>
  <c r="R23" i="1"/>
  <c r="S23" i="1"/>
  <c r="T23" i="1"/>
  <c r="P23" i="1"/>
  <c r="K23" i="1"/>
  <c r="L23" i="1"/>
  <c r="J23" i="1"/>
  <c r="K25" i="1"/>
  <c r="L25" i="1"/>
  <c r="J25" i="1"/>
  <c r="D20" i="1"/>
  <c r="D21" i="1"/>
  <c r="H1" i="1"/>
  <c r="D3" i="1" s="1"/>
  <c r="D4" i="1" l="1"/>
  <c r="D23" i="1" s="1"/>
</calcChain>
</file>

<file path=xl/sharedStrings.xml><?xml version="1.0" encoding="utf-8"?>
<sst xmlns="http://schemas.openxmlformats.org/spreadsheetml/2006/main" count="213" uniqueCount="181">
  <si>
    <t xml:space="preserve">Cognome e Nome </t>
  </si>
  <si>
    <t>Luogo di nascita</t>
  </si>
  <si>
    <t>data di nascita</t>
  </si>
  <si>
    <t>età</t>
  </si>
  <si>
    <t>Patente A</t>
  </si>
  <si>
    <t>Patente B</t>
  </si>
  <si>
    <t>Patente C</t>
  </si>
  <si>
    <t>Patente D</t>
  </si>
  <si>
    <t>Patente E</t>
  </si>
  <si>
    <t>Livello contrattuale</t>
  </si>
  <si>
    <t>CCNL Applicato</t>
  </si>
  <si>
    <t>% invalidità</t>
  </si>
  <si>
    <t xml:space="preserve">Pensionabile entro ANNO </t>
  </si>
  <si>
    <t>Trieste</t>
  </si>
  <si>
    <t>SI</t>
  </si>
  <si>
    <t>NO</t>
  </si>
  <si>
    <t>8-12 13-17</t>
  </si>
  <si>
    <t>data di assunzione</t>
  </si>
  <si>
    <t>Mansione svolta</t>
  </si>
  <si>
    <t>Tipologia contrattuale
Part-time o Full-time</t>
  </si>
  <si>
    <t>Orario di lavoro</t>
  </si>
  <si>
    <t>Durata in ore del turno di lavoro</t>
  </si>
  <si>
    <t>Rossi Mario</t>
  </si>
  <si>
    <t>Quadro A</t>
  </si>
  <si>
    <t>CCNL Porti</t>
  </si>
  <si>
    <t xml:space="preserve">Responsabile Traffico </t>
  </si>
  <si>
    <t>full-time</t>
  </si>
  <si>
    <t>X</t>
  </si>
  <si>
    <t>n° posizione INAIL</t>
  </si>
  <si>
    <t>Data ottenimento qualifica Macchina 1</t>
  </si>
  <si>
    <t>Carrello elevatore</t>
  </si>
  <si>
    <t>Data ultimo rinnovo qualifica Macchina 1</t>
  </si>
  <si>
    <t xml:space="preserve">Qualificato per Macchina 1 
(descrizione) </t>
  </si>
  <si>
    <t xml:space="preserve">Qualificato per Macchina 2 
(descrizione) </t>
  </si>
  <si>
    <t xml:space="preserve">Qualificato per Macchina 3 
(descrizione) </t>
  </si>
  <si>
    <t xml:space="preserve">Qualificato per Macchina 4 
(descrizione) </t>
  </si>
  <si>
    <t>Ultimo corso sicurezza per Datori di lavoro - DATA</t>
  </si>
  <si>
    <t>Datore di Lavoro ai fini della sicurezza - DATA nomina</t>
  </si>
  <si>
    <t>Dirigente ai fini della sicurezza - DATA nomina</t>
  </si>
  <si>
    <t>Preposto ai fini della sicurezza - DATA nomina</t>
  </si>
  <si>
    <t>Ultimo corso sicurezza per Dirigenti - DATA</t>
  </si>
  <si>
    <t>Ultimo corso sicurezza per Preposti - DATA</t>
  </si>
  <si>
    <t>Ultimo corso di formazione Lavoratori per la sicurezza  - DATA</t>
  </si>
  <si>
    <t>RSPP - DATA nomina</t>
  </si>
  <si>
    <t>ASPP - DATA nomina</t>
  </si>
  <si>
    <t>Ultimo corso sicurezza RSPP - DATA</t>
  </si>
  <si>
    <t>Ultimo corso sicurezza per ASPP - DATA</t>
  </si>
  <si>
    <t>Addetto Primo Soccorso - DATA NOMINA</t>
  </si>
  <si>
    <t>Addetto Antincendio - DATA nomina</t>
  </si>
  <si>
    <t>RLS - DATA elezione / nomina</t>
  </si>
  <si>
    <t>Ultimo corso RLS - DATA</t>
  </si>
  <si>
    <t>Ultimo corso Primo Soccorso - DATA</t>
  </si>
  <si>
    <t>Ultimo corso Antincendio  - DATA</t>
  </si>
  <si>
    <t>N° complessivo infortuni subiti dal Lavoratore da quando lavora nella vostra Azienda</t>
  </si>
  <si>
    <t>Somma delle giornate totali di assenza per infortunio</t>
  </si>
  <si>
    <t>Al Lavoratore il Medico del Lavoro ha prescritto limititazioni (SI/NO)</t>
  </si>
  <si>
    <t>&lt;&lt;inserire Nome Azienda&gt;&gt;</t>
  </si>
  <si>
    <t>&lt;&lt;inserire COD. ATECO&gt;&gt;</t>
  </si>
  <si>
    <t>Nome azienda</t>
  </si>
  <si>
    <t>Codice  ATECO</t>
  </si>
  <si>
    <t>Data di oggi</t>
  </si>
  <si>
    <t>Età media</t>
  </si>
  <si>
    <t>Media 2015</t>
  </si>
  <si>
    <t>Media 2016</t>
  </si>
  <si>
    <t>Media 2017</t>
  </si>
  <si>
    <t>Somma ore 2015</t>
  </si>
  <si>
    <t>Somma ore 2016</t>
  </si>
  <si>
    <t>Somma ore 2017</t>
  </si>
  <si>
    <t>A</t>
  </si>
  <si>
    <t>B</t>
  </si>
  <si>
    <t>C</t>
  </si>
  <si>
    <t>D</t>
  </si>
  <si>
    <t>E</t>
  </si>
  <si>
    <t>Totali patentati &gt;&gt;</t>
  </si>
  <si>
    <t>n° complessivo infortuni occorsi</t>
  </si>
  <si>
    <t>somma totale gg lavori persi</t>
  </si>
  <si>
    <t>n° lavoratori con prescrizioni</t>
  </si>
  <si>
    <t>% con prescrizioni su organico totale</t>
  </si>
  <si>
    <t>n° lavoratiri con invalidità</t>
  </si>
  <si>
    <t>Marca</t>
  </si>
  <si>
    <t>Modello</t>
  </si>
  <si>
    <t>Matricola / Targa / N° seriale</t>
  </si>
  <si>
    <t>Nuovo / Usato</t>
  </si>
  <si>
    <t>Acquistato in DATA</t>
  </si>
  <si>
    <t>n° polizza assicurativa</t>
  </si>
  <si>
    <t>Noleggiato in DATA</t>
  </si>
  <si>
    <t>Scadenza noleggio DATA</t>
  </si>
  <si>
    <t>DATA scadenza assicurazione</t>
  </si>
  <si>
    <r>
      <rPr>
        <b/>
        <sz val="9"/>
        <color theme="1"/>
        <rFont val="Calibri"/>
        <family val="2"/>
        <scheme val="minor"/>
      </rPr>
      <t xml:space="preserve">Denominazione mezzo </t>
    </r>
    <r>
      <rPr>
        <sz val="8"/>
        <color theme="1"/>
        <rFont val="Calibri"/>
        <family val="2"/>
        <scheme val="minor"/>
      </rPr>
      <t xml:space="preserve">
(autocarro, semirimorchio, motrice, ralla, gru, transtainer, carrello elevatore…)</t>
    </r>
  </si>
  <si>
    <t>Carrello elevatore 35 q.li</t>
  </si>
  <si>
    <t>OM</t>
  </si>
  <si>
    <t>T-125</t>
  </si>
  <si>
    <t>47NX2451.54</t>
  </si>
  <si>
    <t>nuovo</t>
  </si>
  <si>
    <t>Certificazione ISO 9001 di SITO</t>
  </si>
  <si>
    <t>Ente di Certificazione</t>
  </si>
  <si>
    <t>DATA ultima visita Ente</t>
  </si>
  <si>
    <t>Certificazione ISO 14001 di SITO</t>
  </si>
  <si>
    <t>Certificazione OHSAS 18001 di SITO</t>
  </si>
  <si>
    <t>Certificazione di SITO --&gt; SPECIFICARE</t>
  </si>
  <si>
    <t>CERTIFICAZIONI</t>
  </si>
  <si>
    <t xml:space="preserve">Software gestionale commesse </t>
  </si>
  <si>
    <t>N° terminali (PC) in azienda</t>
  </si>
  <si>
    <t>Personale gestore rete informatica interno / esterno</t>
  </si>
  <si>
    <t>Software contabilità (DATA acquisto)</t>
  </si>
  <si>
    <t>Software gestione  formazione (DATA acquisto)</t>
  </si>
  <si>
    <t>Software gestione traffico navi (DATA acquisto)</t>
  </si>
  <si>
    <t>Software gestione traffico treni (DATA acquisto)</t>
  </si>
  <si>
    <t>Software gestione traffico automezzi (DATA acquisto)</t>
  </si>
  <si>
    <t>SOFTWARE  e HARDWARE</t>
  </si>
  <si>
    <t>Lingue straniere</t>
  </si>
  <si>
    <t xml:space="preserve">Merci pericolose </t>
  </si>
  <si>
    <t>Tempi di guida e di riposo</t>
  </si>
  <si>
    <t>Uso strumenti informatici</t>
  </si>
  <si>
    <t>Marketing</t>
  </si>
  <si>
    <t>&lt;&lt;altro indicare&gt;&gt;</t>
  </si>
  <si>
    <t>Software buste paga (DATA acquisto)</t>
  </si>
  <si>
    <t>totali erogate</t>
  </si>
  <si>
    <t>Costi per acquisto / aggiornamento software o hardaware</t>
  </si>
  <si>
    <t>Costi per ACQUISTO (no noleggio) mezzi d'opera / attrezzi di lavoro</t>
  </si>
  <si>
    <t>Spese di certificazione (consulente, ente, attività collegate)</t>
  </si>
  <si>
    <t>Spese di consulenza manageriale (riorganizzazione del lavoro, ecc)</t>
  </si>
  <si>
    <t>Costi per manutenzione straordinaria beni, mezzi, attrezzi, infrastrutture, …</t>
  </si>
  <si>
    <t>Costi per formazione extra obbligatoria</t>
  </si>
  <si>
    <t xml:space="preserve">Fatturato aziendale </t>
  </si>
  <si>
    <t>Totale denaro in investimenti, aggiornamento tecnologico e di capability produttiva</t>
  </si>
  <si>
    <t xml:space="preserve">Contributi da INAIL </t>
  </si>
  <si>
    <t>Contributi ottenuti da ALTRI Enti in conto capitale, in conto canone, o altre forme (totale)</t>
  </si>
  <si>
    <t>Totale contributi ottenuti</t>
  </si>
  <si>
    <t>Contributi ottenuti da AdSP MAO  (es: sconto su canone per Caffè, Certificazioni, Legname…)</t>
  </si>
  <si>
    <r>
      <t xml:space="preserve">FORMAZIONE EXTRA OBBLIGATORIA </t>
    </r>
    <r>
      <rPr>
        <sz val="8"/>
        <color theme="1"/>
        <rFont val="Calibri"/>
        <family val="2"/>
        <scheme val="minor"/>
      </rPr>
      <t>(indicare n° ore totali. 
Es. 3 lavoratori con 5 ore a testa = 15)</t>
    </r>
  </si>
  <si>
    <r>
      <t xml:space="preserve">Incidenza dell'innovazione e sviluppo sul fatturato: 
       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i/>
        <u/>
        <sz val="10"/>
        <color theme="1"/>
        <rFont val="Calibri"/>
        <family val="2"/>
        <scheme val="minor"/>
      </rPr>
      <t>investimenti - contributi</t>
    </r>
    <r>
      <rPr>
        <b/>
        <i/>
        <sz val="10"/>
        <color theme="1"/>
        <rFont val="Calibri"/>
        <family val="2"/>
        <scheme val="minor"/>
      </rPr>
      <t xml:space="preserve"> 
                      fatturato</t>
    </r>
  </si>
  <si>
    <t>TUV</t>
  </si>
  <si>
    <t>Unità di misura del carico</t>
  </si>
  <si>
    <t>Area</t>
  </si>
  <si>
    <t>Obiettivo perseguito</t>
  </si>
  <si>
    <t>Azioni pianificate</t>
  </si>
  <si>
    <t>Risorse finanziarie allocate</t>
  </si>
  <si>
    <t>Responsabile dell'Azione</t>
  </si>
  <si>
    <t>Termine di attuazione dell'azione</t>
  </si>
  <si>
    <t>Responsabile dell'obiettivo</t>
  </si>
  <si>
    <t xml:space="preserve">Data di rendicontazione </t>
  </si>
  <si>
    <t>Rendicontazione dei risultati</t>
  </si>
  <si>
    <t>% di attuazione del programma</t>
  </si>
  <si>
    <t>Gestione aziendale</t>
  </si>
  <si>
    <t>Migliorare il controllo dei costi, accrescere efficienza produttiva</t>
  </si>
  <si>
    <t>Implementazione sistema ISO 9001</t>
  </si>
  <si>
    <t>Restrutturazione dell'organico aziendale</t>
  </si>
  <si>
    <t>Assunzione di 2 nuovi responsabili del traffico</t>
  </si>
  <si>
    <t>Antonio</t>
  </si>
  <si>
    <t>Raffaella</t>
  </si>
  <si>
    <t>Società esterna di selezione  + Manuela</t>
  </si>
  <si>
    <t>Conseguita certificazione con Certiquality, aree da migliorare manutenzioni e acquisti…</t>
  </si>
  <si>
    <t>Manutenzioni</t>
  </si>
  <si>
    <t>Rinnovo del parco ralle</t>
  </si>
  <si>
    <t>Sostituire 4 ralle</t>
  </si>
  <si>
    <t>Sostituire 3 ralle</t>
  </si>
  <si>
    <t>Marco</t>
  </si>
  <si>
    <t>Luigi</t>
  </si>
  <si>
    <t>Sistema informatico</t>
  </si>
  <si>
    <t>Sostituzione del server</t>
  </si>
  <si>
    <t>Acquistare nuovo server</t>
  </si>
  <si>
    <t>Aggiornamento e installazione Firewall CISCO</t>
  </si>
  <si>
    <t xml:space="preserve">Antonella </t>
  </si>
  <si>
    <t>New Informatica + Antonella</t>
  </si>
  <si>
    <t>Anno</t>
  </si>
  <si>
    <t>Noleggiatore</t>
  </si>
  <si>
    <t>Indicare manutentore esterno</t>
  </si>
  <si>
    <t>Indicare la loro attuale dislocazione</t>
  </si>
  <si>
    <t>riva traiana</t>
  </si>
  <si>
    <t>carr service</t>
  </si>
  <si>
    <t>tonnellate</t>
  </si>
  <si>
    <t>TEU</t>
  </si>
  <si>
    <t>Automezzi</t>
  </si>
  <si>
    <t>Quantità MOVIMENTATA</t>
  </si>
  <si>
    <t>Quantità
 ATTESA</t>
  </si>
  <si>
    <t>Piano degli investimenti aggiornato al</t>
  </si>
  <si>
    <t>2024 previsione</t>
  </si>
  <si>
    <t>N° ore lavorate 2023</t>
  </si>
  <si>
    <t>N° ore lavorate 2022</t>
  </si>
  <si>
    <t>N° ore lavorate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</si>
</sst>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€&quot;;\-#,##0\ &quot;€&quot;"/>
    <numFmt numFmtId="164" formatCode="dd/mm/yy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1" fontId="3" fillId="8" borderId="8" xfId="0" applyNumberFormat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1" fontId="3" fillId="8" borderId="10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textRotation="90" wrapText="1"/>
    </xf>
    <xf numFmtId="164" fontId="3" fillId="8" borderId="17" xfId="0" applyNumberFormat="1" applyFont="1" applyFill="1" applyBorder="1" applyAlignment="1">
      <alignment horizontal="center" vertical="center" wrapText="1"/>
    </xf>
    <xf numFmtId="164" fontId="3" fillId="8" borderId="8" xfId="0" applyNumberFormat="1" applyFont="1" applyFill="1" applyBorder="1" applyAlignment="1">
      <alignment horizontal="center" vertical="center" wrapText="1"/>
    </xf>
    <xf numFmtId="164" fontId="3" fillId="8" borderId="5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3" fillId="8" borderId="13" xfId="0" applyNumberFormat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49" fontId="3" fillId="8" borderId="19" xfId="0" applyNumberFormat="1" applyFont="1" applyFill="1" applyBorder="1" applyAlignment="1">
      <alignment horizontal="center" vertical="center" wrapText="1"/>
    </xf>
    <xf numFmtId="49" fontId="3" fillId="8" borderId="20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3" fillId="2" borderId="26" xfId="0" applyFont="1" applyFill="1" applyBorder="1" applyAlignment="1">
      <alignment horizontal="center" vertical="center" textRotation="90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15" borderId="25" xfId="0" applyFont="1" applyFill="1" applyBorder="1" applyAlignment="1">
      <alignment horizontal="center" vertical="center" textRotation="90" wrapText="1"/>
    </xf>
    <xf numFmtId="0" fontId="3" fillId="15" borderId="26" xfId="0" applyFont="1" applyFill="1" applyBorder="1" applyAlignment="1">
      <alignment horizontal="center" vertical="center" textRotation="90" wrapText="1"/>
    </xf>
    <xf numFmtId="0" fontId="3" fillId="15" borderId="30" xfId="0" applyFont="1" applyFill="1" applyBorder="1" applyAlignment="1">
      <alignment horizontal="center" vertical="center" textRotation="90" wrapText="1"/>
    </xf>
    <xf numFmtId="0" fontId="3" fillId="15" borderId="22" xfId="0" applyFont="1" applyFill="1" applyBorder="1" applyAlignment="1">
      <alignment horizontal="center" vertical="center" textRotation="90" wrapText="1"/>
    </xf>
    <xf numFmtId="0" fontId="3" fillId="15" borderId="18" xfId="0" applyFont="1" applyFill="1" applyBorder="1" applyAlignment="1">
      <alignment horizontal="center" vertical="center" textRotation="90" wrapText="1"/>
    </xf>
    <xf numFmtId="0" fontId="3" fillId="15" borderId="33" xfId="0" applyFont="1" applyFill="1" applyBorder="1" applyAlignment="1">
      <alignment horizontal="center" vertical="center" textRotation="90" wrapText="1"/>
    </xf>
    <xf numFmtId="164" fontId="5" fillId="8" borderId="17" xfId="0" applyNumberFormat="1" applyFont="1" applyFill="1" applyBorder="1" applyAlignment="1">
      <alignment horizontal="center" vertical="center" wrapText="1"/>
    </xf>
    <xf numFmtId="164" fontId="5" fillId="8" borderId="26" xfId="0" applyNumberFormat="1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 wrapText="1"/>
    </xf>
    <xf numFmtId="164" fontId="5" fillId="8" borderId="12" xfId="0" applyNumberFormat="1" applyFont="1" applyFill="1" applyBorder="1" applyAlignment="1">
      <alignment horizontal="center" vertical="center" wrapText="1"/>
    </xf>
    <xf numFmtId="164" fontId="5" fillId="8" borderId="14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164" fontId="3" fillId="8" borderId="7" xfId="0" applyNumberFormat="1" applyFont="1" applyFill="1" applyBorder="1" applyAlignment="1">
      <alignment horizontal="center" vertical="center" wrapText="1"/>
    </xf>
    <xf numFmtId="164" fontId="5" fillId="8" borderId="20" xfId="0" applyNumberFormat="1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 wrapText="1"/>
    </xf>
    <xf numFmtId="164" fontId="5" fillId="8" borderId="6" xfId="0" applyNumberFormat="1" applyFont="1" applyFill="1" applyBorder="1" applyAlignment="1">
      <alignment horizontal="center"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164" fontId="5" fillId="8" borderId="36" xfId="0" applyNumberFormat="1" applyFont="1" applyFill="1" applyBorder="1" applyAlignment="1">
      <alignment horizontal="center" vertical="center" wrapText="1"/>
    </xf>
    <xf numFmtId="164" fontId="5" fillId="8" borderId="10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3" fillId="8" borderId="15" xfId="0" applyNumberFormat="1" applyFont="1" applyFill="1" applyBorder="1" applyAlignment="1">
      <alignment horizontal="center" vertical="center" wrapText="1"/>
    </xf>
    <xf numFmtId="164" fontId="5" fillId="8" borderId="21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164" fontId="5" fillId="8" borderId="37" xfId="0" applyNumberFormat="1" applyFont="1" applyFill="1" applyBorder="1" applyAlignment="1">
      <alignment horizontal="center" vertical="center" wrapText="1"/>
    </xf>
    <xf numFmtId="164" fontId="5" fillId="8" borderId="27" xfId="0" applyNumberFormat="1" applyFont="1" applyFill="1" applyBorder="1" applyAlignment="1">
      <alignment horizontal="center" vertical="center" wrapText="1"/>
    </xf>
    <xf numFmtId="164" fontId="5" fillId="8" borderId="19" xfId="0" applyNumberFormat="1" applyFont="1" applyFill="1" applyBorder="1" applyAlignment="1">
      <alignment horizontal="center" vertical="center" wrapText="1"/>
    </xf>
    <xf numFmtId="164" fontId="5" fillId="8" borderId="38" xfId="0" applyNumberFormat="1" applyFont="1" applyFill="1" applyBorder="1" applyAlignment="1">
      <alignment horizontal="center" vertical="center" wrapText="1"/>
    </xf>
    <xf numFmtId="164" fontId="5" fillId="8" borderId="31" xfId="0" applyNumberFormat="1" applyFont="1" applyFill="1" applyBorder="1" applyAlignment="1">
      <alignment horizontal="center" vertical="center" wrapText="1"/>
    </xf>
    <xf numFmtId="164" fontId="5" fillId="8" borderId="23" xfId="0" applyNumberFormat="1" applyFont="1" applyFill="1" applyBorder="1" applyAlignment="1">
      <alignment horizontal="center" vertical="center" wrapText="1"/>
    </xf>
    <xf numFmtId="164" fontId="5" fillId="8" borderId="34" xfId="0" applyNumberFormat="1" applyFont="1" applyFill="1" applyBorder="1" applyAlignment="1">
      <alignment horizontal="center" vertical="center" wrapText="1"/>
    </xf>
    <xf numFmtId="164" fontId="5" fillId="8" borderId="32" xfId="0" applyNumberFormat="1" applyFont="1" applyFill="1" applyBorder="1" applyAlignment="1">
      <alignment horizontal="center" vertical="center" wrapText="1"/>
    </xf>
    <xf numFmtId="164" fontId="5" fillId="8" borderId="24" xfId="0" applyNumberFormat="1" applyFont="1" applyFill="1" applyBorder="1" applyAlignment="1">
      <alignment horizontal="center" vertical="center" wrapText="1"/>
    </xf>
    <xf numFmtId="164" fontId="5" fillId="8" borderId="35" xfId="0" applyNumberFormat="1" applyFont="1" applyFill="1" applyBorder="1" applyAlignment="1">
      <alignment horizontal="center" vertical="center" wrapText="1"/>
    </xf>
    <xf numFmtId="9" fontId="3" fillId="8" borderId="13" xfId="1" applyFont="1" applyFill="1" applyBorder="1" applyAlignment="1">
      <alignment horizontal="center" vertical="center" wrapText="1"/>
    </xf>
    <xf numFmtId="9" fontId="3" fillId="8" borderId="8" xfId="1" applyFont="1" applyFill="1" applyBorder="1" applyAlignment="1">
      <alignment horizontal="center" vertical="center" wrapText="1"/>
    </xf>
    <xf numFmtId="9" fontId="3" fillId="8" borderId="10" xfId="1" applyFont="1" applyFill="1" applyBorder="1" applyAlignment="1">
      <alignment horizontal="center" vertical="center" wrapText="1"/>
    </xf>
    <xf numFmtId="14" fontId="6" fillId="9" borderId="16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0" fontId="3" fillId="19" borderId="25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1" fontId="3" fillId="8" borderId="25" xfId="0" applyNumberFormat="1" applyFont="1" applyFill="1" applyBorder="1" applyAlignment="1">
      <alignment horizontal="center" vertical="center" wrapText="1"/>
    </xf>
    <xf numFmtId="1" fontId="3" fillId="8" borderId="26" xfId="0" applyNumberFormat="1" applyFont="1" applyFill="1" applyBorder="1" applyAlignment="1">
      <alignment horizontal="center" vertical="center" wrapText="1"/>
    </xf>
    <xf numFmtId="1" fontId="3" fillId="8" borderId="7" xfId="0" applyNumberFormat="1" applyFont="1" applyFill="1" applyBorder="1" applyAlignment="1">
      <alignment horizontal="center" vertical="center" wrapText="1"/>
    </xf>
    <xf numFmtId="1" fontId="3" fillId="8" borderId="9" xfId="0" applyNumberFormat="1" applyFont="1" applyFill="1" applyBorder="1" applyAlignment="1">
      <alignment horizontal="center" vertical="center" wrapText="1"/>
    </xf>
    <xf numFmtId="1" fontId="3" fillId="8" borderId="4" xfId="0" applyNumberFormat="1" applyFont="1" applyFill="1" applyBorder="1" applyAlignment="1">
      <alignment horizontal="center" vertical="center" wrapText="1"/>
    </xf>
    <xf numFmtId="1" fontId="3" fillId="8" borderId="6" xfId="0" applyNumberFormat="1" applyFont="1" applyFill="1" applyBorder="1" applyAlignment="1">
      <alignment horizontal="center" vertical="center" wrapText="1"/>
    </xf>
    <xf numFmtId="1" fontId="3" fillId="8" borderId="39" xfId="0" applyNumberFormat="1" applyFont="1" applyFill="1" applyBorder="1" applyAlignment="1">
      <alignment horizontal="center" vertical="center" wrapText="1"/>
    </xf>
    <xf numFmtId="1" fontId="3" fillId="8" borderId="40" xfId="0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164" fontId="3" fillId="8" borderId="3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20" borderId="13" xfId="0" applyFont="1" applyFill="1" applyBorder="1" applyAlignment="1">
      <alignment horizontal="center" vertical="center" wrapText="1"/>
    </xf>
    <xf numFmtId="0" fontId="7" fillId="2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1" fillId="0" borderId="45" xfId="0" applyFont="1" applyBorder="1" applyAlignment="1">
      <alignment horizontal="right" vertical="center" wrapText="1"/>
    </xf>
    <xf numFmtId="0" fontId="10" fillId="6" borderId="46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0" fillId="6" borderId="4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5" fontId="7" fillId="22" borderId="13" xfId="0" applyNumberFormat="1" applyFont="1" applyFill="1" applyBorder="1" applyAlignment="1">
      <alignment vertical="center" wrapText="1"/>
    </xf>
    <xf numFmtId="5" fontId="7" fillId="22" borderId="8" xfId="0" applyNumberFormat="1" applyFont="1" applyFill="1" applyBorder="1" applyAlignment="1">
      <alignment vertical="center" wrapText="1"/>
    </xf>
    <xf numFmtId="5" fontId="7" fillId="21" borderId="13" xfId="0" applyNumberFormat="1" applyFont="1" applyFill="1" applyBorder="1" applyAlignment="1">
      <alignment vertical="center" wrapText="1"/>
    </xf>
    <xf numFmtId="5" fontId="7" fillId="21" borderId="8" xfId="0" applyNumberFormat="1" applyFont="1" applyFill="1" applyBorder="1" applyAlignment="1">
      <alignment vertical="center" wrapText="1"/>
    </xf>
    <xf numFmtId="5" fontId="7" fillId="16" borderId="14" xfId="0" applyNumberFormat="1" applyFont="1" applyFill="1" applyBorder="1" applyAlignment="1">
      <alignment vertical="center" wrapText="1"/>
    </xf>
    <xf numFmtId="5" fontId="7" fillId="16" borderId="9" xfId="0" applyNumberFormat="1" applyFont="1" applyFill="1" applyBorder="1" applyAlignment="1">
      <alignment vertical="center" wrapText="1"/>
    </xf>
    <xf numFmtId="5" fontId="7" fillId="22" borderId="46" xfId="0" applyNumberFormat="1" applyFont="1" applyFill="1" applyBorder="1" applyAlignment="1">
      <alignment vertical="center" wrapText="1"/>
    </xf>
    <xf numFmtId="5" fontId="7" fillId="21" borderId="46" xfId="0" applyNumberFormat="1" applyFont="1" applyFill="1" applyBorder="1" applyAlignment="1">
      <alignment vertical="center" wrapText="1"/>
    </xf>
    <xf numFmtId="5" fontId="7" fillId="16" borderId="47" xfId="0" applyNumberFormat="1" applyFont="1" applyFill="1" applyBorder="1" applyAlignment="1">
      <alignment vertical="center" wrapText="1"/>
    </xf>
    <xf numFmtId="5" fontId="12" fillId="22" borderId="2" xfId="0" applyNumberFormat="1" applyFont="1" applyFill="1" applyBorder="1" applyAlignment="1">
      <alignment vertical="center" wrapText="1"/>
    </xf>
    <xf numFmtId="5" fontId="12" fillId="21" borderId="2" xfId="0" applyNumberFormat="1" applyFont="1" applyFill="1" applyBorder="1" applyAlignment="1">
      <alignment vertical="center" wrapText="1"/>
    </xf>
    <xf numFmtId="5" fontId="12" fillId="16" borderId="3" xfId="0" applyNumberFormat="1" applyFont="1" applyFill="1" applyBorder="1" applyAlignment="1">
      <alignment vertical="center" wrapText="1"/>
    </xf>
    <xf numFmtId="165" fontId="11" fillId="22" borderId="48" xfId="1" applyNumberFormat="1" applyFont="1" applyFill="1" applyBorder="1" applyAlignment="1">
      <alignment vertical="center" wrapText="1"/>
    </xf>
    <xf numFmtId="165" fontId="11" fillId="21" borderId="48" xfId="1" applyNumberFormat="1" applyFont="1" applyFill="1" applyBorder="1" applyAlignment="1">
      <alignment vertical="center" wrapText="1"/>
    </xf>
    <xf numFmtId="165" fontId="11" fillId="16" borderId="40" xfId="1" applyNumberFormat="1" applyFont="1" applyFill="1" applyBorder="1" applyAlignment="1">
      <alignment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3" borderId="43" xfId="0" applyFont="1" applyFill="1" applyBorder="1" applyAlignment="1">
      <alignment horizontal="center" vertical="center" wrapText="1"/>
    </xf>
    <xf numFmtId="0" fontId="3" fillId="11" borderId="41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17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14" borderId="1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" fontId="0" fillId="0" borderId="8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5" fontId="0" fillId="0" borderId="13" xfId="0" applyNumberForma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5" fontId="0" fillId="0" borderId="10" xfId="0" applyNumberFormat="1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14" borderId="30" xfId="0" applyFont="1" applyFill="1" applyBorder="1" applyAlignment="1">
      <alignment horizontal="center" vertical="center" wrapText="1"/>
    </xf>
    <xf numFmtId="49" fontId="3" fillId="8" borderId="30" xfId="0" applyNumberFormat="1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horizontal="center" vertical="center" wrapText="1"/>
    </xf>
    <xf numFmtId="49" fontId="3" fillId="8" borderId="50" xfId="0" applyNumberFormat="1" applyFont="1" applyFill="1" applyBorder="1" applyAlignment="1">
      <alignment horizontal="center" vertical="center" wrapText="1"/>
    </xf>
    <xf numFmtId="49" fontId="3" fillId="8" borderId="51" xfId="0" applyNumberFormat="1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164" fontId="3" fillId="8" borderId="18" xfId="0" applyNumberFormat="1" applyFont="1" applyFill="1" applyBorder="1" applyAlignment="1">
      <alignment horizontal="center" vertical="center" wrapText="1"/>
    </xf>
    <xf numFmtId="164" fontId="3" fillId="8" borderId="20" xfId="0" applyNumberFormat="1" applyFont="1" applyFill="1" applyBorder="1" applyAlignment="1">
      <alignment horizontal="center" vertical="center" wrapText="1"/>
    </xf>
    <xf numFmtId="164" fontId="3" fillId="8" borderId="21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0" fontId="8" fillId="17" borderId="25" xfId="0" applyFont="1" applyFill="1" applyBorder="1" applyAlignment="1">
      <alignment vertical="center" wrapText="1"/>
    </xf>
    <xf numFmtId="5" fontId="12" fillId="22" borderId="17" xfId="0" applyNumberFormat="1" applyFont="1" applyFill="1" applyBorder="1" applyAlignment="1">
      <alignment vertical="center" wrapText="1"/>
    </xf>
    <xf numFmtId="5" fontId="12" fillId="21" borderId="17" xfId="0" applyNumberFormat="1" applyFont="1" applyFill="1" applyBorder="1" applyAlignment="1">
      <alignment vertical="center" wrapText="1"/>
    </xf>
    <xf numFmtId="5" fontId="12" fillId="16" borderId="26" xfId="0" applyNumberFormat="1" applyFont="1" applyFill="1" applyBorder="1" applyAlignment="1">
      <alignment vertical="center" wrapText="1"/>
    </xf>
    <xf numFmtId="0" fontId="8" fillId="15" borderId="39" xfId="0" applyFont="1" applyFill="1" applyBorder="1" applyAlignment="1">
      <alignment vertical="center" wrapText="1"/>
    </xf>
    <xf numFmtId="5" fontId="12" fillId="22" borderId="48" xfId="0" applyNumberFormat="1" applyFont="1" applyFill="1" applyBorder="1" applyAlignment="1">
      <alignment vertical="center" wrapText="1"/>
    </xf>
    <xf numFmtId="5" fontId="12" fillId="21" borderId="48" xfId="0" applyNumberFormat="1" applyFont="1" applyFill="1" applyBorder="1" applyAlignment="1">
      <alignment vertical="center" wrapText="1"/>
    </xf>
    <xf numFmtId="5" fontId="12" fillId="16" borderId="40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5" fontId="7" fillId="22" borderId="10" xfId="0" applyNumberFormat="1" applyFont="1" applyFill="1" applyBorder="1" applyAlignment="1">
      <alignment vertical="center" wrapText="1"/>
    </xf>
    <xf numFmtId="5" fontId="7" fillId="21" borderId="10" xfId="0" applyNumberFormat="1" applyFont="1" applyFill="1" applyBorder="1" applyAlignment="1">
      <alignment vertical="center" wrapText="1"/>
    </xf>
    <xf numFmtId="5" fontId="7" fillId="16" borderId="11" xfId="0" applyNumberFormat="1" applyFont="1" applyFill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9" fontId="15" fillId="0" borderId="14" xfId="1" applyFont="1" applyBorder="1" applyAlignment="1">
      <alignment vertical="center" wrapText="1"/>
    </xf>
    <xf numFmtId="9" fontId="15" fillId="0" borderId="9" xfId="1" applyFont="1" applyBorder="1" applyAlignment="1">
      <alignment vertical="center" wrapText="1"/>
    </xf>
    <xf numFmtId="9" fontId="15" fillId="0" borderId="11" xfId="1" applyFont="1" applyBorder="1" applyAlignment="1">
      <alignment vertical="center" wrapText="1"/>
    </xf>
    <xf numFmtId="0" fontId="0" fillId="24" borderId="53" xfId="0" applyFill="1" applyBorder="1" applyAlignment="1">
      <alignment vertical="center" wrapText="1"/>
    </xf>
    <xf numFmtId="0" fontId="0" fillId="24" borderId="29" xfId="0" applyFill="1" applyBorder="1" applyAlignment="1">
      <alignment vertical="center" wrapText="1"/>
    </xf>
    <xf numFmtId="14" fontId="10" fillId="24" borderId="53" xfId="0" applyNumberFormat="1" applyFont="1" applyFill="1" applyBorder="1" applyAlignment="1">
      <alignment vertical="center" wrapText="1"/>
    </xf>
    <xf numFmtId="0" fontId="15" fillId="23" borderId="1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3" xfId="0" applyFont="1" applyFill="1" applyBorder="1" applyAlignment="1">
      <alignment horizontal="center" vertical="center" wrapText="1"/>
    </xf>
    <xf numFmtId="0" fontId="16" fillId="25" borderId="16" xfId="0" applyFont="1" applyFill="1" applyBorder="1" applyAlignment="1">
      <alignment horizontal="center" vertical="center" wrapText="1"/>
    </xf>
    <xf numFmtId="0" fontId="17" fillId="25" borderId="16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24" borderId="28" xfId="0" applyFont="1" applyFill="1" applyBorder="1" applyAlignment="1">
      <alignment horizontal="right" vertical="center" wrapText="1"/>
    </xf>
    <xf numFmtId="0" fontId="10" fillId="24" borderId="53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3CC"/>
      <color rgb="FFF2A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workbookViewId="0">
      <selection activeCell="J9" sqref="J9"/>
    </sheetView>
  </sheetViews>
  <sheetFormatPr defaultRowHeight="11.25" x14ac:dyDescent="0.25"/>
  <cols>
    <col min="1" max="1" width="23.28515625" style="1" customWidth="1"/>
    <col min="2" max="2" width="9.85546875" style="1" customWidth="1"/>
    <col min="3" max="3" width="8.28515625" style="1" customWidth="1"/>
    <col min="4" max="4" width="5.28515625" style="1" bestFit="1" customWidth="1"/>
    <col min="5" max="5" width="8.28515625" style="1" customWidth="1"/>
    <col min="6" max="6" width="9.28515625" style="1" customWidth="1"/>
    <col min="7" max="7" width="10.28515625" style="1" customWidth="1"/>
    <col min="8" max="8" width="12.140625" style="1" customWidth="1"/>
    <col min="9" max="9" width="7.7109375" style="1" customWidth="1"/>
    <col min="10" max="12" width="8.28515625" style="1" customWidth="1"/>
    <col min="13" max="13" width="10.42578125" style="1" customWidth="1"/>
    <col min="14" max="14" width="15.7109375" style="1" customWidth="1"/>
    <col min="15" max="15" width="13" style="1" customWidth="1"/>
    <col min="16" max="16" width="3" style="1" customWidth="1"/>
    <col min="17" max="20" width="3" style="1" bestFit="1" customWidth="1"/>
    <col min="21" max="21" width="11.85546875" style="1" customWidth="1"/>
    <col min="22" max="23" width="7.28515625" style="1" customWidth="1"/>
    <col min="24" max="24" width="11.85546875" style="1" customWidth="1"/>
    <col min="25" max="26" width="7.28515625" style="1" customWidth="1"/>
    <col min="27" max="27" width="11.85546875" style="1" customWidth="1"/>
    <col min="28" max="29" width="7.28515625" style="1" customWidth="1"/>
    <col min="30" max="30" width="11.85546875" style="1" customWidth="1"/>
    <col min="31" max="32" width="7.28515625" style="1" customWidth="1"/>
    <col min="33" max="49" width="6.85546875" style="1" customWidth="1"/>
    <col min="50" max="53" width="11.85546875" style="1" customWidth="1"/>
    <col min="54" max="54" width="9.7109375" style="1" customWidth="1"/>
    <col min="55" max="16384" width="9.140625" style="1"/>
  </cols>
  <sheetData>
    <row r="1" spans="1:54" ht="27" customHeight="1" thickBot="1" x14ac:dyDescent="0.3">
      <c r="A1" s="222" t="s">
        <v>56</v>
      </c>
      <c r="B1" s="1" t="s">
        <v>58</v>
      </c>
      <c r="G1" s="1" t="s">
        <v>60</v>
      </c>
      <c r="H1" s="77">
        <f ca="1">TODAY()</f>
        <v>45261</v>
      </c>
      <c r="N1" s="223" t="s">
        <v>57</v>
      </c>
      <c r="O1" s="1" t="s">
        <v>59</v>
      </c>
    </row>
    <row r="2" spans="1:54" ht="104.25" customHeight="1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17</v>
      </c>
      <c r="F2" s="17" t="s">
        <v>9</v>
      </c>
      <c r="G2" s="17" t="s">
        <v>19</v>
      </c>
      <c r="H2" s="17" t="s">
        <v>20</v>
      </c>
      <c r="I2" s="17" t="s">
        <v>21</v>
      </c>
      <c r="J2" s="17" t="s">
        <v>180</v>
      </c>
      <c r="K2" s="17" t="s">
        <v>179</v>
      </c>
      <c r="L2" s="17" t="s">
        <v>178</v>
      </c>
      <c r="M2" s="17" t="s">
        <v>10</v>
      </c>
      <c r="N2" s="17" t="s">
        <v>18</v>
      </c>
      <c r="O2" s="17" t="s">
        <v>28</v>
      </c>
      <c r="P2" s="30" t="s">
        <v>4</v>
      </c>
      <c r="Q2" s="25" t="s">
        <v>5</v>
      </c>
      <c r="R2" s="25" t="s">
        <v>6</v>
      </c>
      <c r="S2" s="25" t="s">
        <v>7</v>
      </c>
      <c r="T2" s="31" t="s">
        <v>8</v>
      </c>
      <c r="U2" s="35" t="s">
        <v>32</v>
      </c>
      <c r="V2" s="25" t="s">
        <v>29</v>
      </c>
      <c r="W2" s="31" t="s">
        <v>31</v>
      </c>
      <c r="X2" s="35" t="s">
        <v>33</v>
      </c>
      <c r="Y2" s="25" t="s">
        <v>29</v>
      </c>
      <c r="Z2" s="31" t="s">
        <v>31</v>
      </c>
      <c r="AA2" s="35" t="s">
        <v>34</v>
      </c>
      <c r="AB2" s="25" t="s">
        <v>29</v>
      </c>
      <c r="AC2" s="31" t="s">
        <v>31</v>
      </c>
      <c r="AD2" s="35" t="s">
        <v>35</v>
      </c>
      <c r="AE2" s="25" t="s">
        <v>29</v>
      </c>
      <c r="AF2" s="26" t="s">
        <v>31</v>
      </c>
      <c r="AG2" s="38" t="s">
        <v>37</v>
      </c>
      <c r="AH2" s="39" t="s">
        <v>36</v>
      </c>
      <c r="AI2" s="38" t="s">
        <v>38</v>
      </c>
      <c r="AJ2" s="39" t="s">
        <v>40</v>
      </c>
      <c r="AK2" s="38" t="s">
        <v>39</v>
      </c>
      <c r="AL2" s="39" t="s">
        <v>41</v>
      </c>
      <c r="AM2" s="40" t="s">
        <v>42</v>
      </c>
      <c r="AN2" s="38" t="s">
        <v>43</v>
      </c>
      <c r="AO2" s="39" t="s">
        <v>45</v>
      </c>
      <c r="AP2" s="41" t="s">
        <v>44</v>
      </c>
      <c r="AQ2" s="42" t="s">
        <v>46</v>
      </c>
      <c r="AR2" s="43" t="s">
        <v>47</v>
      </c>
      <c r="AS2" s="39" t="s">
        <v>51</v>
      </c>
      <c r="AT2" s="40" t="s">
        <v>48</v>
      </c>
      <c r="AU2" s="42" t="s">
        <v>52</v>
      </c>
      <c r="AV2" s="43" t="s">
        <v>49</v>
      </c>
      <c r="AW2" s="39" t="s">
        <v>50</v>
      </c>
      <c r="AX2" s="36" t="s">
        <v>53</v>
      </c>
      <c r="AY2" s="17" t="s">
        <v>54</v>
      </c>
      <c r="AZ2" s="17" t="s">
        <v>55</v>
      </c>
      <c r="BA2" s="18" t="s">
        <v>11</v>
      </c>
      <c r="BB2" s="37" t="s">
        <v>12</v>
      </c>
    </row>
    <row r="3" spans="1:54" ht="22.5" customHeight="1" x14ac:dyDescent="0.25">
      <c r="A3" s="12" t="s">
        <v>22</v>
      </c>
      <c r="B3" s="7" t="s">
        <v>13</v>
      </c>
      <c r="C3" s="23">
        <v>26595</v>
      </c>
      <c r="D3" s="8">
        <f ca="1">IF(C3=0,"   ",(($H$1-C3)/365))</f>
        <v>51.139726027397259</v>
      </c>
      <c r="E3" s="19">
        <v>39794</v>
      </c>
      <c r="F3" s="7" t="s">
        <v>23</v>
      </c>
      <c r="G3" s="7" t="s">
        <v>26</v>
      </c>
      <c r="H3" s="7" t="s">
        <v>16</v>
      </c>
      <c r="I3" s="7">
        <v>8</v>
      </c>
      <c r="J3" s="7">
        <v>1644</v>
      </c>
      <c r="K3" s="7">
        <v>1672</v>
      </c>
      <c r="L3" s="7">
        <v>1650</v>
      </c>
      <c r="M3" s="7" t="s">
        <v>24</v>
      </c>
      <c r="N3" s="7" t="s">
        <v>25</v>
      </c>
      <c r="O3" s="27"/>
      <c r="P3" s="12"/>
      <c r="Q3" s="7" t="s">
        <v>27</v>
      </c>
      <c r="R3" s="7"/>
      <c r="S3" s="7"/>
      <c r="T3" s="13"/>
      <c r="U3" s="12" t="s">
        <v>30</v>
      </c>
      <c r="V3" s="44">
        <v>40807</v>
      </c>
      <c r="W3" s="45">
        <v>42594</v>
      </c>
      <c r="X3" s="46"/>
      <c r="Y3" s="44"/>
      <c r="Z3" s="45"/>
      <c r="AA3" s="46"/>
      <c r="AB3" s="44"/>
      <c r="AC3" s="45"/>
      <c r="AD3" s="46"/>
      <c r="AE3" s="44"/>
      <c r="AF3" s="47"/>
      <c r="AG3" s="48"/>
      <c r="AH3" s="49"/>
      <c r="AI3" s="48">
        <v>42111</v>
      </c>
      <c r="AJ3" s="49">
        <v>42122</v>
      </c>
      <c r="AK3" s="48"/>
      <c r="AL3" s="49"/>
      <c r="AM3" s="64"/>
      <c r="AN3" s="48"/>
      <c r="AO3" s="49"/>
      <c r="AP3" s="65"/>
      <c r="AQ3" s="66"/>
      <c r="AR3" s="67">
        <v>41399</v>
      </c>
      <c r="AS3" s="49">
        <v>41396</v>
      </c>
      <c r="AT3" s="64"/>
      <c r="AU3" s="66"/>
      <c r="AV3" s="67"/>
      <c r="AW3" s="49"/>
      <c r="AX3" s="32">
        <v>2</v>
      </c>
      <c r="AY3" s="7">
        <v>15</v>
      </c>
      <c r="AZ3" s="9" t="s">
        <v>14</v>
      </c>
      <c r="BA3" s="74">
        <v>0</v>
      </c>
      <c r="BB3" s="13">
        <v>2038</v>
      </c>
    </row>
    <row r="4" spans="1:54" ht="22.5" customHeight="1" x14ac:dyDescent="0.25">
      <c r="A4" s="14"/>
      <c r="B4" s="2"/>
      <c r="C4" s="20"/>
      <c r="D4" s="3" t="str">
        <f>IF(C4=0,"   ",(($H$1-C4)/365))</f>
        <v xml:space="preserve">   </v>
      </c>
      <c r="E4" s="20"/>
      <c r="F4" s="2"/>
      <c r="G4" s="2"/>
      <c r="H4" s="2"/>
      <c r="I4" s="2"/>
      <c r="J4" s="2"/>
      <c r="K4" s="2"/>
      <c r="L4" s="2"/>
      <c r="M4" s="2"/>
      <c r="N4" s="2"/>
      <c r="O4" s="28"/>
      <c r="P4" s="14"/>
      <c r="Q4" s="2"/>
      <c r="R4" s="2"/>
      <c r="S4" s="2"/>
      <c r="T4" s="10"/>
      <c r="U4" s="14"/>
      <c r="V4" s="50"/>
      <c r="W4" s="51"/>
      <c r="X4" s="52"/>
      <c r="Y4" s="50"/>
      <c r="Z4" s="51"/>
      <c r="AA4" s="52"/>
      <c r="AB4" s="50"/>
      <c r="AC4" s="51"/>
      <c r="AD4" s="52"/>
      <c r="AE4" s="50"/>
      <c r="AF4" s="53"/>
      <c r="AG4" s="54"/>
      <c r="AH4" s="51"/>
      <c r="AI4" s="54"/>
      <c r="AJ4" s="51"/>
      <c r="AK4" s="54"/>
      <c r="AL4" s="51"/>
      <c r="AM4" s="68"/>
      <c r="AN4" s="54"/>
      <c r="AO4" s="51"/>
      <c r="AP4" s="69"/>
      <c r="AQ4" s="53"/>
      <c r="AR4" s="70"/>
      <c r="AS4" s="51"/>
      <c r="AT4" s="68"/>
      <c r="AU4" s="53"/>
      <c r="AV4" s="70"/>
      <c r="AW4" s="51"/>
      <c r="AX4" s="33"/>
      <c r="AY4" s="2"/>
      <c r="AZ4" s="4"/>
      <c r="BA4" s="75"/>
      <c r="BB4" s="10"/>
    </row>
    <row r="5" spans="1:54" ht="22.5" customHeight="1" x14ac:dyDescent="0.25">
      <c r="A5" s="14"/>
      <c r="B5" s="2"/>
      <c r="C5" s="20"/>
      <c r="D5" s="3"/>
      <c r="E5" s="21"/>
      <c r="F5" s="2"/>
      <c r="G5" s="2"/>
      <c r="H5" s="2"/>
      <c r="I5" s="2"/>
      <c r="J5" s="2"/>
      <c r="K5" s="2"/>
      <c r="L5" s="2"/>
      <c r="M5" s="2"/>
      <c r="N5" s="2"/>
      <c r="O5" s="28"/>
      <c r="P5" s="14"/>
      <c r="Q5" s="2"/>
      <c r="R5" s="2"/>
      <c r="S5" s="2"/>
      <c r="T5" s="10"/>
      <c r="U5" s="14"/>
      <c r="V5" s="55"/>
      <c r="W5" s="56"/>
      <c r="X5" s="57"/>
      <c r="Y5" s="55"/>
      <c r="Z5" s="56"/>
      <c r="AA5" s="57"/>
      <c r="AB5" s="55"/>
      <c r="AC5" s="56"/>
      <c r="AD5" s="57"/>
      <c r="AE5" s="55"/>
      <c r="AF5" s="58"/>
      <c r="AG5" s="54"/>
      <c r="AH5" s="51"/>
      <c r="AI5" s="54"/>
      <c r="AJ5" s="51"/>
      <c r="AK5" s="54"/>
      <c r="AL5" s="51"/>
      <c r="AM5" s="68"/>
      <c r="AN5" s="54"/>
      <c r="AO5" s="51"/>
      <c r="AP5" s="69"/>
      <c r="AQ5" s="53"/>
      <c r="AR5" s="70"/>
      <c r="AS5" s="51"/>
      <c r="AT5" s="68"/>
      <c r="AU5" s="53"/>
      <c r="AV5" s="70"/>
      <c r="AW5" s="51"/>
      <c r="AX5" s="33"/>
      <c r="AY5" s="2"/>
      <c r="AZ5" s="4"/>
      <c r="BA5" s="75"/>
      <c r="BB5" s="10"/>
    </row>
    <row r="6" spans="1:54" ht="22.5" customHeight="1" x14ac:dyDescent="0.25">
      <c r="A6" s="14"/>
      <c r="B6" s="2"/>
      <c r="C6" s="20"/>
      <c r="D6" s="3"/>
      <c r="E6" s="21"/>
      <c r="F6" s="2"/>
      <c r="G6" s="2"/>
      <c r="H6" s="2"/>
      <c r="I6" s="2"/>
      <c r="J6" s="2"/>
      <c r="K6" s="2"/>
      <c r="L6" s="2"/>
      <c r="M6" s="2"/>
      <c r="N6" s="2"/>
      <c r="O6" s="28"/>
      <c r="P6" s="14"/>
      <c r="Q6" s="2"/>
      <c r="R6" s="2"/>
      <c r="S6" s="2"/>
      <c r="T6" s="10"/>
      <c r="U6" s="14"/>
      <c r="V6" s="55"/>
      <c r="W6" s="56"/>
      <c r="X6" s="57"/>
      <c r="Y6" s="55"/>
      <c r="Z6" s="56"/>
      <c r="AA6" s="57"/>
      <c r="AB6" s="55"/>
      <c r="AC6" s="56"/>
      <c r="AD6" s="57"/>
      <c r="AE6" s="55"/>
      <c r="AF6" s="58"/>
      <c r="AG6" s="54"/>
      <c r="AH6" s="51"/>
      <c r="AI6" s="54"/>
      <c r="AJ6" s="51"/>
      <c r="AK6" s="54"/>
      <c r="AL6" s="51"/>
      <c r="AM6" s="68"/>
      <c r="AN6" s="54"/>
      <c r="AO6" s="51"/>
      <c r="AP6" s="69"/>
      <c r="AQ6" s="53"/>
      <c r="AR6" s="70"/>
      <c r="AS6" s="51"/>
      <c r="AT6" s="68"/>
      <c r="AU6" s="53"/>
      <c r="AV6" s="70"/>
      <c r="AW6" s="51"/>
      <c r="AX6" s="33"/>
      <c r="AY6" s="2"/>
      <c r="AZ6" s="4"/>
      <c r="BA6" s="75"/>
      <c r="BB6" s="10"/>
    </row>
    <row r="7" spans="1:54" ht="22.5" customHeight="1" x14ac:dyDescent="0.25">
      <c r="A7" s="14"/>
      <c r="B7" s="2"/>
      <c r="C7" s="20"/>
      <c r="D7" s="3"/>
      <c r="E7" s="21"/>
      <c r="F7" s="2"/>
      <c r="G7" s="2"/>
      <c r="H7" s="2"/>
      <c r="I7" s="2"/>
      <c r="J7" s="2"/>
      <c r="K7" s="2"/>
      <c r="L7" s="2"/>
      <c r="M7" s="2"/>
      <c r="N7" s="2"/>
      <c r="O7" s="28"/>
      <c r="P7" s="14"/>
      <c r="Q7" s="2"/>
      <c r="R7" s="2"/>
      <c r="S7" s="2"/>
      <c r="T7" s="10"/>
      <c r="U7" s="14"/>
      <c r="V7" s="55"/>
      <c r="W7" s="56"/>
      <c r="X7" s="57"/>
      <c r="Y7" s="55"/>
      <c r="Z7" s="56"/>
      <c r="AA7" s="57"/>
      <c r="AB7" s="55"/>
      <c r="AC7" s="56"/>
      <c r="AD7" s="57"/>
      <c r="AE7" s="55"/>
      <c r="AF7" s="58"/>
      <c r="AG7" s="54"/>
      <c r="AH7" s="51"/>
      <c r="AI7" s="54"/>
      <c r="AJ7" s="51"/>
      <c r="AK7" s="54"/>
      <c r="AL7" s="51"/>
      <c r="AM7" s="68"/>
      <c r="AN7" s="54"/>
      <c r="AO7" s="51"/>
      <c r="AP7" s="69"/>
      <c r="AQ7" s="53"/>
      <c r="AR7" s="70"/>
      <c r="AS7" s="51"/>
      <c r="AT7" s="68"/>
      <c r="AU7" s="53"/>
      <c r="AV7" s="70"/>
      <c r="AW7" s="51"/>
      <c r="AX7" s="33"/>
      <c r="AY7" s="2"/>
      <c r="AZ7" s="4"/>
      <c r="BA7" s="75"/>
      <c r="BB7" s="10"/>
    </row>
    <row r="8" spans="1:54" ht="22.5" customHeight="1" x14ac:dyDescent="0.25">
      <c r="A8" s="14"/>
      <c r="B8" s="2"/>
      <c r="C8" s="20"/>
      <c r="D8" s="3"/>
      <c r="E8" s="21"/>
      <c r="F8" s="2"/>
      <c r="G8" s="2"/>
      <c r="H8" s="2"/>
      <c r="I8" s="2"/>
      <c r="J8" s="2"/>
      <c r="K8" s="2"/>
      <c r="L8" s="2"/>
      <c r="M8" s="2"/>
      <c r="N8" s="2"/>
      <c r="O8" s="28"/>
      <c r="P8" s="14"/>
      <c r="Q8" s="2"/>
      <c r="R8" s="2"/>
      <c r="S8" s="2"/>
      <c r="T8" s="10"/>
      <c r="U8" s="14"/>
      <c r="V8" s="55"/>
      <c r="W8" s="56"/>
      <c r="X8" s="57"/>
      <c r="Y8" s="55"/>
      <c r="Z8" s="56"/>
      <c r="AA8" s="57"/>
      <c r="AB8" s="55"/>
      <c r="AC8" s="56"/>
      <c r="AD8" s="57"/>
      <c r="AE8" s="55"/>
      <c r="AF8" s="58"/>
      <c r="AG8" s="54"/>
      <c r="AH8" s="51"/>
      <c r="AI8" s="54"/>
      <c r="AJ8" s="51"/>
      <c r="AK8" s="54"/>
      <c r="AL8" s="51"/>
      <c r="AM8" s="68"/>
      <c r="AN8" s="54"/>
      <c r="AO8" s="51"/>
      <c r="AP8" s="69"/>
      <c r="AQ8" s="53"/>
      <c r="AR8" s="70"/>
      <c r="AS8" s="51"/>
      <c r="AT8" s="68"/>
      <c r="AU8" s="53"/>
      <c r="AV8" s="70"/>
      <c r="AW8" s="51"/>
      <c r="AX8" s="33"/>
      <c r="AY8" s="2"/>
      <c r="AZ8" s="4"/>
      <c r="BA8" s="75"/>
      <c r="BB8" s="10"/>
    </row>
    <row r="9" spans="1:54" ht="22.5" customHeight="1" x14ac:dyDescent="0.25">
      <c r="A9" s="14"/>
      <c r="B9" s="2"/>
      <c r="C9" s="20"/>
      <c r="D9" s="3"/>
      <c r="E9" s="21"/>
      <c r="F9" s="2"/>
      <c r="G9" s="2"/>
      <c r="H9" s="2"/>
      <c r="I9" s="2"/>
      <c r="J9" s="2"/>
      <c r="K9" s="2"/>
      <c r="L9" s="2"/>
      <c r="M9" s="2"/>
      <c r="N9" s="2"/>
      <c r="O9" s="28"/>
      <c r="P9" s="14"/>
      <c r="Q9" s="2"/>
      <c r="R9" s="2"/>
      <c r="S9" s="2"/>
      <c r="T9" s="10"/>
      <c r="U9" s="14"/>
      <c r="V9" s="55"/>
      <c r="W9" s="56"/>
      <c r="X9" s="57"/>
      <c r="Y9" s="55"/>
      <c r="Z9" s="56"/>
      <c r="AA9" s="57"/>
      <c r="AB9" s="55"/>
      <c r="AC9" s="56"/>
      <c r="AD9" s="57"/>
      <c r="AE9" s="55"/>
      <c r="AF9" s="58"/>
      <c r="AG9" s="54"/>
      <c r="AH9" s="51"/>
      <c r="AI9" s="54"/>
      <c r="AJ9" s="51"/>
      <c r="AK9" s="54"/>
      <c r="AL9" s="51"/>
      <c r="AM9" s="68"/>
      <c r="AN9" s="54"/>
      <c r="AO9" s="51"/>
      <c r="AP9" s="69"/>
      <c r="AQ9" s="53"/>
      <c r="AR9" s="70"/>
      <c r="AS9" s="51"/>
      <c r="AT9" s="68"/>
      <c r="AU9" s="53"/>
      <c r="AV9" s="70"/>
      <c r="AW9" s="51"/>
      <c r="AX9" s="33"/>
      <c r="AY9" s="2"/>
      <c r="AZ9" s="4"/>
      <c r="BA9" s="75"/>
      <c r="BB9" s="10"/>
    </row>
    <row r="10" spans="1:54" ht="22.5" customHeight="1" x14ac:dyDescent="0.25">
      <c r="A10" s="14"/>
      <c r="B10" s="2"/>
      <c r="C10" s="20"/>
      <c r="D10" s="3"/>
      <c r="E10" s="21"/>
      <c r="F10" s="2"/>
      <c r="G10" s="2"/>
      <c r="H10" s="2"/>
      <c r="I10" s="2"/>
      <c r="J10" s="2"/>
      <c r="K10" s="2"/>
      <c r="L10" s="2"/>
      <c r="M10" s="2"/>
      <c r="N10" s="2"/>
      <c r="O10" s="28"/>
      <c r="P10" s="14"/>
      <c r="Q10" s="2"/>
      <c r="R10" s="2"/>
      <c r="S10" s="2"/>
      <c r="T10" s="10"/>
      <c r="U10" s="14"/>
      <c r="V10" s="55"/>
      <c r="W10" s="56"/>
      <c r="X10" s="57"/>
      <c r="Y10" s="55"/>
      <c r="Z10" s="56"/>
      <c r="AA10" s="57"/>
      <c r="AB10" s="55"/>
      <c r="AC10" s="56"/>
      <c r="AD10" s="57"/>
      <c r="AE10" s="55"/>
      <c r="AF10" s="58"/>
      <c r="AG10" s="54"/>
      <c r="AH10" s="51"/>
      <c r="AI10" s="54"/>
      <c r="AJ10" s="51"/>
      <c r="AK10" s="54"/>
      <c r="AL10" s="51"/>
      <c r="AM10" s="68"/>
      <c r="AN10" s="54"/>
      <c r="AO10" s="51"/>
      <c r="AP10" s="69"/>
      <c r="AQ10" s="53"/>
      <c r="AR10" s="70"/>
      <c r="AS10" s="51"/>
      <c r="AT10" s="68"/>
      <c r="AU10" s="53"/>
      <c r="AV10" s="70"/>
      <c r="AW10" s="51"/>
      <c r="AX10" s="33"/>
      <c r="AY10" s="2"/>
      <c r="AZ10" s="4"/>
      <c r="BA10" s="75"/>
      <c r="BB10" s="10"/>
    </row>
    <row r="11" spans="1:54" ht="22.5" customHeight="1" x14ac:dyDescent="0.25">
      <c r="A11" s="14"/>
      <c r="B11" s="2"/>
      <c r="C11" s="20"/>
      <c r="D11" s="3"/>
      <c r="E11" s="21"/>
      <c r="F11" s="2"/>
      <c r="G11" s="2"/>
      <c r="H11" s="2"/>
      <c r="I11" s="2"/>
      <c r="J11" s="2"/>
      <c r="K11" s="2"/>
      <c r="L11" s="2"/>
      <c r="M11" s="2"/>
      <c r="N11" s="2"/>
      <c r="O11" s="28"/>
      <c r="P11" s="14"/>
      <c r="Q11" s="2"/>
      <c r="R11" s="2"/>
      <c r="S11" s="2"/>
      <c r="T11" s="10"/>
      <c r="U11" s="14"/>
      <c r="V11" s="55"/>
      <c r="W11" s="56"/>
      <c r="X11" s="57"/>
      <c r="Y11" s="55"/>
      <c r="Z11" s="56"/>
      <c r="AA11" s="57"/>
      <c r="AB11" s="55"/>
      <c r="AC11" s="56"/>
      <c r="AD11" s="57"/>
      <c r="AE11" s="55"/>
      <c r="AF11" s="58"/>
      <c r="AG11" s="54"/>
      <c r="AH11" s="51"/>
      <c r="AI11" s="54"/>
      <c r="AJ11" s="51"/>
      <c r="AK11" s="54"/>
      <c r="AL11" s="51"/>
      <c r="AM11" s="68"/>
      <c r="AN11" s="54"/>
      <c r="AO11" s="51"/>
      <c r="AP11" s="69"/>
      <c r="AQ11" s="53"/>
      <c r="AR11" s="70"/>
      <c r="AS11" s="51"/>
      <c r="AT11" s="68"/>
      <c r="AU11" s="53"/>
      <c r="AV11" s="70"/>
      <c r="AW11" s="51"/>
      <c r="AX11" s="33"/>
      <c r="AY11" s="2"/>
      <c r="AZ11" s="4"/>
      <c r="BA11" s="75"/>
      <c r="BB11" s="10"/>
    </row>
    <row r="12" spans="1:54" ht="22.5" customHeight="1" x14ac:dyDescent="0.25">
      <c r="A12" s="14"/>
      <c r="B12" s="2"/>
      <c r="C12" s="20"/>
      <c r="D12" s="3"/>
      <c r="E12" s="21"/>
      <c r="F12" s="2"/>
      <c r="G12" s="2"/>
      <c r="H12" s="2"/>
      <c r="I12" s="2"/>
      <c r="J12" s="2"/>
      <c r="K12" s="2"/>
      <c r="L12" s="2"/>
      <c r="M12" s="2"/>
      <c r="N12" s="2"/>
      <c r="O12" s="28"/>
      <c r="P12" s="14"/>
      <c r="Q12" s="2"/>
      <c r="R12" s="2"/>
      <c r="S12" s="2"/>
      <c r="T12" s="10"/>
      <c r="U12" s="14"/>
      <c r="V12" s="55"/>
      <c r="W12" s="56"/>
      <c r="X12" s="57"/>
      <c r="Y12" s="55"/>
      <c r="Z12" s="56"/>
      <c r="AA12" s="57"/>
      <c r="AB12" s="55"/>
      <c r="AC12" s="56"/>
      <c r="AD12" s="57"/>
      <c r="AE12" s="55"/>
      <c r="AF12" s="58"/>
      <c r="AG12" s="54"/>
      <c r="AH12" s="51"/>
      <c r="AI12" s="54"/>
      <c r="AJ12" s="51"/>
      <c r="AK12" s="54"/>
      <c r="AL12" s="51"/>
      <c r="AM12" s="68"/>
      <c r="AN12" s="54"/>
      <c r="AO12" s="51"/>
      <c r="AP12" s="69"/>
      <c r="AQ12" s="53"/>
      <c r="AR12" s="70"/>
      <c r="AS12" s="51"/>
      <c r="AT12" s="68"/>
      <c r="AU12" s="53"/>
      <c r="AV12" s="70"/>
      <c r="AW12" s="51"/>
      <c r="AX12" s="33"/>
      <c r="AY12" s="2"/>
      <c r="AZ12" s="4"/>
      <c r="BA12" s="75"/>
      <c r="BB12" s="10"/>
    </row>
    <row r="13" spans="1:54" ht="22.5" customHeight="1" x14ac:dyDescent="0.25">
      <c r="A13" s="14"/>
      <c r="B13" s="2"/>
      <c r="C13" s="20"/>
      <c r="D13" s="3"/>
      <c r="E13" s="21"/>
      <c r="F13" s="2"/>
      <c r="G13" s="2"/>
      <c r="H13" s="2"/>
      <c r="I13" s="2"/>
      <c r="J13" s="2"/>
      <c r="K13" s="2"/>
      <c r="L13" s="2"/>
      <c r="M13" s="2"/>
      <c r="N13" s="2"/>
      <c r="O13" s="28"/>
      <c r="P13" s="14"/>
      <c r="Q13" s="2"/>
      <c r="R13" s="2"/>
      <c r="S13" s="2"/>
      <c r="T13" s="10"/>
      <c r="U13" s="14"/>
      <c r="V13" s="55"/>
      <c r="W13" s="56"/>
      <c r="X13" s="57"/>
      <c r="Y13" s="55"/>
      <c r="Z13" s="56"/>
      <c r="AA13" s="57"/>
      <c r="AB13" s="55"/>
      <c r="AC13" s="56"/>
      <c r="AD13" s="57"/>
      <c r="AE13" s="55"/>
      <c r="AF13" s="58"/>
      <c r="AG13" s="54"/>
      <c r="AH13" s="51"/>
      <c r="AI13" s="54"/>
      <c r="AJ13" s="51"/>
      <c r="AK13" s="54"/>
      <c r="AL13" s="51"/>
      <c r="AM13" s="68"/>
      <c r="AN13" s="54"/>
      <c r="AO13" s="51"/>
      <c r="AP13" s="69"/>
      <c r="AQ13" s="53"/>
      <c r="AR13" s="70"/>
      <c r="AS13" s="51"/>
      <c r="AT13" s="68"/>
      <c r="AU13" s="53"/>
      <c r="AV13" s="70"/>
      <c r="AW13" s="51"/>
      <c r="AX13" s="33"/>
      <c r="AY13" s="2"/>
      <c r="AZ13" s="4"/>
      <c r="BA13" s="75"/>
      <c r="BB13" s="10"/>
    </row>
    <row r="14" spans="1:54" ht="22.5" customHeight="1" x14ac:dyDescent="0.25">
      <c r="A14" s="14"/>
      <c r="B14" s="2"/>
      <c r="C14" s="20"/>
      <c r="D14" s="3"/>
      <c r="E14" s="21"/>
      <c r="F14" s="2"/>
      <c r="G14" s="2"/>
      <c r="H14" s="2"/>
      <c r="I14" s="2"/>
      <c r="J14" s="2"/>
      <c r="K14" s="2"/>
      <c r="L14" s="2"/>
      <c r="M14" s="2"/>
      <c r="N14" s="2"/>
      <c r="O14" s="28"/>
      <c r="P14" s="14"/>
      <c r="Q14" s="2"/>
      <c r="R14" s="2"/>
      <c r="S14" s="2"/>
      <c r="T14" s="10"/>
      <c r="U14" s="14"/>
      <c r="V14" s="55"/>
      <c r="W14" s="56"/>
      <c r="X14" s="57"/>
      <c r="Y14" s="55"/>
      <c r="Z14" s="56"/>
      <c r="AA14" s="57"/>
      <c r="AB14" s="55"/>
      <c r="AC14" s="56"/>
      <c r="AD14" s="57"/>
      <c r="AE14" s="55"/>
      <c r="AF14" s="58"/>
      <c r="AG14" s="54"/>
      <c r="AH14" s="51"/>
      <c r="AI14" s="54"/>
      <c r="AJ14" s="51"/>
      <c r="AK14" s="54"/>
      <c r="AL14" s="51"/>
      <c r="AM14" s="68"/>
      <c r="AN14" s="54"/>
      <c r="AO14" s="51"/>
      <c r="AP14" s="69"/>
      <c r="AQ14" s="53"/>
      <c r="AR14" s="70"/>
      <c r="AS14" s="51"/>
      <c r="AT14" s="68"/>
      <c r="AU14" s="53"/>
      <c r="AV14" s="70"/>
      <c r="AW14" s="51"/>
      <c r="AX14" s="33"/>
      <c r="AY14" s="2"/>
      <c r="AZ14" s="4"/>
      <c r="BA14" s="75"/>
      <c r="BB14" s="10"/>
    </row>
    <row r="15" spans="1:54" ht="22.5" customHeight="1" x14ac:dyDescent="0.25">
      <c r="A15" s="14"/>
      <c r="B15" s="2"/>
      <c r="C15" s="20"/>
      <c r="D15" s="3"/>
      <c r="E15" s="21"/>
      <c r="F15" s="2"/>
      <c r="G15" s="2"/>
      <c r="H15" s="2"/>
      <c r="I15" s="2"/>
      <c r="J15" s="2"/>
      <c r="K15" s="2"/>
      <c r="L15" s="2"/>
      <c r="M15" s="2"/>
      <c r="N15" s="2"/>
      <c r="O15" s="28"/>
      <c r="P15" s="14"/>
      <c r="Q15" s="2"/>
      <c r="R15" s="2"/>
      <c r="S15" s="2"/>
      <c r="T15" s="10"/>
      <c r="U15" s="14"/>
      <c r="V15" s="55"/>
      <c r="W15" s="56"/>
      <c r="X15" s="57"/>
      <c r="Y15" s="55"/>
      <c r="Z15" s="56"/>
      <c r="AA15" s="57"/>
      <c r="AB15" s="55"/>
      <c r="AC15" s="56"/>
      <c r="AD15" s="57"/>
      <c r="AE15" s="55"/>
      <c r="AF15" s="58"/>
      <c r="AG15" s="54"/>
      <c r="AH15" s="51"/>
      <c r="AI15" s="54"/>
      <c r="AJ15" s="51"/>
      <c r="AK15" s="54"/>
      <c r="AL15" s="51"/>
      <c r="AM15" s="68"/>
      <c r="AN15" s="54"/>
      <c r="AO15" s="51"/>
      <c r="AP15" s="69"/>
      <c r="AQ15" s="53"/>
      <c r="AR15" s="70"/>
      <c r="AS15" s="51"/>
      <c r="AT15" s="68"/>
      <c r="AU15" s="53"/>
      <c r="AV15" s="70"/>
      <c r="AW15" s="51"/>
      <c r="AX15" s="33"/>
      <c r="AY15" s="2"/>
      <c r="AZ15" s="4"/>
      <c r="BA15" s="75"/>
      <c r="BB15" s="10"/>
    </row>
    <row r="16" spans="1:54" ht="22.5" customHeight="1" x14ac:dyDescent="0.25">
      <c r="A16" s="14"/>
      <c r="B16" s="2"/>
      <c r="C16" s="20"/>
      <c r="D16" s="3"/>
      <c r="E16" s="21"/>
      <c r="F16" s="2"/>
      <c r="G16" s="2"/>
      <c r="H16" s="2"/>
      <c r="I16" s="2"/>
      <c r="J16" s="2"/>
      <c r="K16" s="2"/>
      <c r="L16" s="2"/>
      <c r="M16" s="2"/>
      <c r="N16" s="2"/>
      <c r="O16" s="28"/>
      <c r="P16" s="14"/>
      <c r="Q16" s="2"/>
      <c r="R16" s="2"/>
      <c r="S16" s="2"/>
      <c r="T16" s="10"/>
      <c r="U16" s="14"/>
      <c r="V16" s="55"/>
      <c r="W16" s="56"/>
      <c r="X16" s="57"/>
      <c r="Y16" s="55"/>
      <c r="Z16" s="56"/>
      <c r="AA16" s="57"/>
      <c r="AB16" s="55"/>
      <c r="AC16" s="56"/>
      <c r="AD16" s="57"/>
      <c r="AE16" s="55"/>
      <c r="AF16" s="58"/>
      <c r="AG16" s="54"/>
      <c r="AH16" s="51"/>
      <c r="AI16" s="54"/>
      <c r="AJ16" s="51"/>
      <c r="AK16" s="54"/>
      <c r="AL16" s="51"/>
      <c r="AM16" s="68"/>
      <c r="AN16" s="54"/>
      <c r="AO16" s="51"/>
      <c r="AP16" s="69"/>
      <c r="AQ16" s="53"/>
      <c r="AR16" s="70"/>
      <c r="AS16" s="51"/>
      <c r="AT16" s="68"/>
      <c r="AU16" s="53"/>
      <c r="AV16" s="70"/>
      <c r="AW16" s="51"/>
      <c r="AX16" s="33"/>
      <c r="AY16" s="2"/>
      <c r="AZ16" s="4"/>
      <c r="BA16" s="75"/>
      <c r="BB16" s="10"/>
    </row>
    <row r="17" spans="1:54" ht="22.5" customHeight="1" x14ac:dyDescent="0.25">
      <c r="A17" s="14"/>
      <c r="B17" s="2"/>
      <c r="C17" s="20"/>
      <c r="D17" s="3"/>
      <c r="E17" s="21"/>
      <c r="F17" s="2"/>
      <c r="G17" s="2"/>
      <c r="H17" s="2"/>
      <c r="I17" s="2"/>
      <c r="J17" s="2"/>
      <c r="K17" s="2"/>
      <c r="L17" s="2"/>
      <c r="M17" s="2"/>
      <c r="N17" s="2"/>
      <c r="O17" s="28"/>
      <c r="P17" s="14"/>
      <c r="Q17" s="2"/>
      <c r="R17" s="2"/>
      <c r="S17" s="2"/>
      <c r="T17" s="10"/>
      <c r="U17" s="14"/>
      <c r="V17" s="55"/>
      <c r="W17" s="56"/>
      <c r="X17" s="57"/>
      <c r="Y17" s="55"/>
      <c r="Z17" s="56"/>
      <c r="AA17" s="57"/>
      <c r="AB17" s="55"/>
      <c r="AC17" s="56"/>
      <c r="AD17" s="57"/>
      <c r="AE17" s="55"/>
      <c r="AF17" s="58"/>
      <c r="AG17" s="54"/>
      <c r="AH17" s="51"/>
      <c r="AI17" s="54"/>
      <c r="AJ17" s="51"/>
      <c r="AK17" s="54"/>
      <c r="AL17" s="51"/>
      <c r="AM17" s="68"/>
      <c r="AN17" s="54"/>
      <c r="AO17" s="51"/>
      <c r="AP17" s="69"/>
      <c r="AQ17" s="53"/>
      <c r="AR17" s="70"/>
      <c r="AS17" s="51"/>
      <c r="AT17" s="68"/>
      <c r="AU17" s="53"/>
      <c r="AV17" s="70"/>
      <c r="AW17" s="51"/>
      <c r="AX17" s="33"/>
      <c r="AY17" s="2"/>
      <c r="AZ17" s="4"/>
      <c r="BA17" s="75"/>
      <c r="BB17" s="10"/>
    </row>
    <row r="18" spans="1:54" ht="22.5" customHeight="1" x14ac:dyDescent="0.25">
      <c r="A18" s="14"/>
      <c r="B18" s="2"/>
      <c r="C18" s="20"/>
      <c r="D18" s="3"/>
      <c r="E18" s="21"/>
      <c r="F18" s="2"/>
      <c r="G18" s="2"/>
      <c r="H18" s="2"/>
      <c r="I18" s="2"/>
      <c r="J18" s="2"/>
      <c r="K18" s="2"/>
      <c r="L18" s="2"/>
      <c r="M18" s="2"/>
      <c r="N18" s="2"/>
      <c r="O18" s="28"/>
      <c r="P18" s="14"/>
      <c r="Q18" s="2"/>
      <c r="R18" s="2"/>
      <c r="S18" s="2"/>
      <c r="T18" s="10"/>
      <c r="U18" s="14"/>
      <c r="V18" s="55"/>
      <c r="W18" s="56"/>
      <c r="X18" s="57"/>
      <c r="Y18" s="55"/>
      <c r="Z18" s="56"/>
      <c r="AA18" s="57"/>
      <c r="AB18" s="55"/>
      <c r="AC18" s="56"/>
      <c r="AD18" s="57"/>
      <c r="AE18" s="55"/>
      <c r="AF18" s="58"/>
      <c r="AG18" s="54"/>
      <c r="AH18" s="51"/>
      <c r="AI18" s="54"/>
      <c r="AJ18" s="51"/>
      <c r="AK18" s="54"/>
      <c r="AL18" s="51"/>
      <c r="AM18" s="68"/>
      <c r="AN18" s="54"/>
      <c r="AO18" s="51"/>
      <c r="AP18" s="69"/>
      <c r="AQ18" s="53"/>
      <c r="AR18" s="70"/>
      <c r="AS18" s="51"/>
      <c r="AT18" s="68"/>
      <c r="AU18" s="53"/>
      <c r="AV18" s="70"/>
      <c r="AW18" s="51"/>
      <c r="AX18" s="33"/>
      <c r="AY18" s="2"/>
      <c r="AZ18" s="4"/>
      <c r="BA18" s="75"/>
      <c r="BB18" s="10"/>
    </row>
    <row r="19" spans="1:54" ht="22.5" customHeight="1" x14ac:dyDescent="0.25">
      <c r="A19" s="14"/>
      <c r="B19" s="2"/>
      <c r="C19" s="20"/>
      <c r="D19" s="3"/>
      <c r="E19" s="21"/>
      <c r="F19" s="2"/>
      <c r="G19" s="2"/>
      <c r="H19" s="2"/>
      <c r="I19" s="2"/>
      <c r="J19" s="2"/>
      <c r="K19" s="2"/>
      <c r="L19" s="2"/>
      <c r="M19" s="2"/>
      <c r="N19" s="2"/>
      <c r="O19" s="28"/>
      <c r="P19" s="14"/>
      <c r="Q19" s="2"/>
      <c r="R19" s="2"/>
      <c r="S19" s="2"/>
      <c r="T19" s="10"/>
      <c r="U19" s="14"/>
      <c r="V19" s="55"/>
      <c r="W19" s="56"/>
      <c r="X19" s="57"/>
      <c r="Y19" s="55"/>
      <c r="Z19" s="56"/>
      <c r="AA19" s="57"/>
      <c r="AB19" s="55"/>
      <c r="AC19" s="56"/>
      <c r="AD19" s="57"/>
      <c r="AE19" s="55"/>
      <c r="AF19" s="58"/>
      <c r="AG19" s="54"/>
      <c r="AH19" s="51"/>
      <c r="AI19" s="54"/>
      <c r="AJ19" s="51"/>
      <c r="AK19" s="54"/>
      <c r="AL19" s="51"/>
      <c r="AM19" s="68"/>
      <c r="AN19" s="54"/>
      <c r="AO19" s="51"/>
      <c r="AP19" s="69"/>
      <c r="AQ19" s="53"/>
      <c r="AR19" s="70"/>
      <c r="AS19" s="51"/>
      <c r="AT19" s="68"/>
      <c r="AU19" s="53"/>
      <c r="AV19" s="70"/>
      <c r="AW19" s="51"/>
      <c r="AX19" s="33"/>
      <c r="AY19" s="2"/>
      <c r="AZ19" s="4"/>
      <c r="BA19" s="75"/>
      <c r="BB19" s="10"/>
    </row>
    <row r="20" spans="1:54" ht="22.5" customHeight="1" x14ac:dyDescent="0.25">
      <c r="A20" s="14"/>
      <c r="B20" s="2"/>
      <c r="C20" s="20"/>
      <c r="D20" s="3" t="str">
        <f>IF(C20=0,"   ",(($H$1-C20)/365))</f>
        <v xml:space="preserve">   </v>
      </c>
      <c r="E20" s="21"/>
      <c r="F20" s="2"/>
      <c r="G20" s="2"/>
      <c r="H20" s="2"/>
      <c r="I20" s="2"/>
      <c r="J20" s="2"/>
      <c r="K20" s="2"/>
      <c r="L20" s="2"/>
      <c r="M20" s="2"/>
      <c r="N20" s="2"/>
      <c r="O20" s="28"/>
      <c r="P20" s="14"/>
      <c r="Q20" s="2"/>
      <c r="R20" s="2"/>
      <c r="S20" s="2"/>
      <c r="T20" s="10"/>
      <c r="U20" s="14"/>
      <c r="V20" s="55"/>
      <c r="W20" s="56"/>
      <c r="X20" s="57"/>
      <c r="Y20" s="55"/>
      <c r="Z20" s="56"/>
      <c r="AA20" s="57"/>
      <c r="AB20" s="55"/>
      <c r="AC20" s="56"/>
      <c r="AD20" s="57"/>
      <c r="AE20" s="55"/>
      <c r="AF20" s="58"/>
      <c r="AG20" s="54"/>
      <c r="AH20" s="51"/>
      <c r="AI20" s="54"/>
      <c r="AJ20" s="51"/>
      <c r="AK20" s="54"/>
      <c r="AL20" s="51"/>
      <c r="AM20" s="68"/>
      <c r="AN20" s="54"/>
      <c r="AO20" s="51"/>
      <c r="AP20" s="69"/>
      <c r="AQ20" s="53"/>
      <c r="AR20" s="70"/>
      <c r="AS20" s="51"/>
      <c r="AT20" s="68"/>
      <c r="AU20" s="53"/>
      <c r="AV20" s="70"/>
      <c r="AW20" s="51"/>
      <c r="AX20" s="33"/>
      <c r="AY20" s="2"/>
      <c r="AZ20" s="4"/>
      <c r="BA20" s="75"/>
      <c r="BB20" s="10"/>
    </row>
    <row r="21" spans="1:54" ht="22.5" customHeight="1" thickBot="1" x14ac:dyDescent="0.3">
      <c r="A21" s="15"/>
      <c r="B21" s="5"/>
      <c r="C21" s="22"/>
      <c r="D21" s="16" t="str">
        <f>IF(C21=0,"   ",(($H$1-C21)/365))</f>
        <v xml:space="preserve">   </v>
      </c>
      <c r="E21" s="22"/>
      <c r="F21" s="5"/>
      <c r="G21" s="5"/>
      <c r="H21" s="5"/>
      <c r="I21" s="5"/>
      <c r="J21" s="5"/>
      <c r="K21" s="5"/>
      <c r="L21" s="5"/>
      <c r="M21" s="5"/>
      <c r="N21" s="5"/>
      <c r="O21" s="29"/>
      <c r="P21" s="15"/>
      <c r="Q21" s="5"/>
      <c r="R21" s="5"/>
      <c r="S21" s="5"/>
      <c r="T21" s="11"/>
      <c r="U21" s="15"/>
      <c r="V21" s="59"/>
      <c r="W21" s="60"/>
      <c r="X21" s="61"/>
      <c r="Y21" s="59"/>
      <c r="Z21" s="60"/>
      <c r="AA21" s="61"/>
      <c r="AB21" s="59"/>
      <c r="AC21" s="60"/>
      <c r="AD21" s="61"/>
      <c r="AE21" s="59"/>
      <c r="AF21" s="62"/>
      <c r="AG21" s="63"/>
      <c r="AH21" s="60"/>
      <c r="AI21" s="63"/>
      <c r="AJ21" s="60"/>
      <c r="AK21" s="63"/>
      <c r="AL21" s="60"/>
      <c r="AM21" s="71"/>
      <c r="AN21" s="63"/>
      <c r="AO21" s="60"/>
      <c r="AP21" s="72"/>
      <c r="AQ21" s="62"/>
      <c r="AR21" s="73"/>
      <c r="AS21" s="60"/>
      <c r="AT21" s="71"/>
      <c r="AU21" s="62"/>
      <c r="AV21" s="73"/>
      <c r="AW21" s="60"/>
      <c r="AX21" s="34"/>
      <c r="AY21" s="5"/>
      <c r="AZ21" s="6"/>
      <c r="BA21" s="76"/>
      <c r="BB21" s="11"/>
    </row>
    <row r="22" spans="1:54" ht="27.75" customHeight="1" thickBot="1" x14ac:dyDescent="0.3">
      <c r="D22" s="81" t="s">
        <v>61</v>
      </c>
      <c r="J22" s="81" t="s">
        <v>62</v>
      </c>
      <c r="K22" s="81" t="s">
        <v>63</v>
      </c>
      <c r="L22" s="81" t="s">
        <v>64</v>
      </c>
      <c r="O22" s="81" t="s">
        <v>73</v>
      </c>
      <c r="P22" s="81" t="s">
        <v>68</v>
      </c>
      <c r="Q22" s="81" t="s">
        <v>69</v>
      </c>
      <c r="R22" s="81" t="s">
        <v>70</v>
      </c>
      <c r="S22" s="81" t="s">
        <v>71</v>
      </c>
      <c r="T22" s="81" t="s">
        <v>72</v>
      </c>
      <c r="AX22" s="1" t="s">
        <v>74</v>
      </c>
      <c r="AY22" s="1" t="s">
        <v>75</v>
      </c>
      <c r="AZ22" s="1" t="s">
        <v>76</v>
      </c>
      <c r="BA22" s="1" t="s">
        <v>78</v>
      </c>
    </row>
    <row r="23" spans="1:54" ht="21" customHeight="1" thickBot="1" x14ac:dyDescent="0.3">
      <c r="D23" s="79">
        <f ca="1">AVERAGE(D3:D21)</f>
        <v>51.139726027397259</v>
      </c>
      <c r="J23" s="80">
        <f>AVERAGE(J3:J21)</f>
        <v>1644</v>
      </c>
      <c r="K23" s="80">
        <f t="shared" ref="K23:L23" si="0">AVERAGE(K3:K21)</f>
        <v>1672</v>
      </c>
      <c r="L23" s="80">
        <f t="shared" si="0"/>
        <v>1650</v>
      </c>
      <c r="P23" s="80">
        <f>COUNTA(P3:P21)</f>
        <v>0</v>
      </c>
      <c r="Q23" s="80">
        <f t="shared" ref="Q23:T23" si="1">COUNTA(Q3:Q21)</f>
        <v>1</v>
      </c>
      <c r="R23" s="80">
        <f t="shared" si="1"/>
        <v>0</v>
      </c>
      <c r="S23" s="80">
        <f t="shared" si="1"/>
        <v>0</v>
      </c>
      <c r="T23" s="80">
        <f t="shared" si="1"/>
        <v>0</v>
      </c>
      <c r="AX23" s="82">
        <f>SUM(AX3:AX21)</f>
        <v>2</v>
      </c>
      <c r="AY23" s="82">
        <f>SUM(AY3:AY21)</f>
        <v>15</v>
      </c>
      <c r="AZ23" s="78">
        <f>COUNTIF(AZ3:AZ21,"SI")</f>
        <v>1</v>
      </c>
      <c r="BA23" s="78">
        <f>COUNTIF(BA3:BA21,"&gt;0")</f>
        <v>0</v>
      </c>
      <c r="BB23" s="83"/>
    </row>
    <row r="24" spans="1:54" ht="34.5" thickBot="1" x14ac:dyDescent="0.3">
      <c r="J24" s="81" t="s">
        <v>65</v>
      </c>
      <c r="K24" s="81" t="s">
        <v>66</v>
      </c>
      <c r="L24" s="81" t="s">
        <v>67</v>
      </c>
      <c r="AZ24" s="1" t="s">
        <v>77</v>
      </c>
    </row>
    <row r="25" spans="1:54" ht="24" customHeight="1" thickBot="1" x14ac:dyDescent="0.3">
      <c r="J25" s="80">
        <f>SUM(J3:J21)</f>
        <v>1644</v>
      </c>
      <c r="K25" s="80">
        <f t="shared" ref="K25:L25" si="2">SUM(K3:K21)</f>
        <v>1672</v>
      </c>
      <c r="L25" s="80">
        <f t="shared" si="2"/>
        <v>1650</v>
      </c>
      <c r="AZ25" s="84">
        <f>AZ23/COUNTIF(C3:C21,"&gt;0")</f>
        <v>1</v>
      </c>
    </row>
  </sheetData>
  <dataValidations count="2">
    <dataValidation type="list" allowBlank="1" showInputMessage="1" showErrorMessage="1" sqref="G3:G21">
      <formula1>"part-time,full-time"</formula1>
    </dataValidation>
    <dataValidation type="list" allowBlank="1" showInputMessage="1" showErrorMessage="1" sqref="AZ3:AZ21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B1" sqref="B1"/>
    </sheetView>
  </sheetViews>
  <sheetFormatPr defaultRowHeight="15" x14ac:dyDescent="0.25"/>
  <cols>
    <col min="1" max="1" width="30.7109375" customWidth="1"/>
    <col min="2" max="2" width="17.28515625" customWidth="1"/>
    <col min="3" max="4" width="18.42578125" customWidth="1"/>
    <col min="5" max="5" width="16" customWidth="1"/>
    <col min="6" max="12" width="14" customWidth="1"/>
    <col min="13" max="13" width="15" customWidth="1"/>
  </cols>
  <sheetData>
    <row r="1" spans="1:13" ht="15.75" thickBot="1" x14ac:dyDescent="0.3">
      <c r="A1" s="85" t="str">
        <f>'1 analisi personale'!A1</f>
        <v>&lt;&lt;inserire Nome Azienda&gt;&gt;</v>
      </c>
      <c r="B1" t="str">
        <f>'1 analisi personale'!B1</f>
        <v>Nome azienda</v>
      </c>
    </row>
    <row r="2" spans="1:13" s="1" customFormat="1" ht="60" customHeight="1" thickBot="1" x14ac:dyDescent="0.3">
      <c r="A2" s="36" t="s">
        <v>88</v>
      </c>
      <c r="B2" s="17" t="s">
        <v>79</v>
      </c>
      <c r="C2" s="17" t="s">
        <v>80</v>
      </c>
      <c r="D2" s="194" t="s">
        <v>168</v>
      </c>
      <c r="E2" s="37" t="s">
        <v>81</v>
      </c>
      <c r="F2" s="88" t="s">
        <v>85</v>
      </c>
      <c r="G2" s="185" t="s">
        <v>166</v>
      </c>
      <c r="H2" s="89" t="s">
        <v>86</v>
      </c>
      <c r="I2" s="98" t="s">
        <v>83</v>
      </c>
      <c r="J2" s="99" t="s">
        <v>82</v>
      </c>
      <c r="K2" s="86" t="s">
        <v>84</v>
      </c>
      <c r="L2" s="87" t="s">
        <v>87</v>
      </c>
      <c r="M2" s="190" t="s">
        <v>167</v>
      </c>
    </row>
    <row r="3" spans="1:13" s="1" customFormat="1" ht="22.5" customHeight="1" x14ac:dyDescent="0.25">
      <c r="A3" s="12" t="s">
        <v>89</v>
      </c>
      <c r="B3" s="7" t="s">
        <v>90</v>
      </c>
      <c r="C3" s="23" t="s">
        <v>91</v>
      </c>
      <c r="D3" s="27" t="s">
        <v>169</v>
      </c>
      <c r="E3" s="13" t="s">
        <v>92</v>
      </c>
      <c r="F3" s="90"/>
      <c r="G3" s="186"/>
      <c r="H3" s="91"/>
      <c r="I3" s="46">
        <v>39794</v>
      </c>
      <c r="J3" s="13" t="s">
        <v>93</v>
      </c>
      <c r="K3" s="12">
        <v>12345678</v>
      </c>
      <c r="L3" s="191">
        <v>43465</v>
      </c>
      <c r="M3" s="195" t="s">
        <v>170</v>
      </c>
    </row>
    <row r="4" spans="1:13" s="1" customFormat="1" ht="22.5" customHeight="1" x14ac:dyDescent="0.25">
      <c r="A4" s="14"/>
      <c r="B4" s="2"/>
      <c r="C4" s="20"/>
      <c r="D4" s="28"/>
      <c r="E4" s="10" t="str">
        <f>IF(C4=0,"   ",(($L$1-C4)/365))</f>
        <v xml:space="preserve">   </v>
      </c>
      <c r="F4" s="92"/>
      <c r="G4" s="187"/>
      <c r="H4" s="93"/>
      <c r="I4" s="52"/>
      <c r="J4" s="10"/>
      <c r="K4" s="14"/>
      <c r="L4" s="192"/>
      <c r="M4" s="196"/>
    </row>
    <row r="5" spans="1:13" s="1" customFormat="1" ht="22.5" customHeight="1" x14ac:dyDescent="0.25">
      <c r="A5" s="14"/>
      <c r="B5" s="2"/>
      <c r="C5" s="20"/>
      <c r="D5" s="28"/>
      <c r="E5" s="10"/>
      <c r="F5" s="94"/>
      <c r="G5" s="188"/>
      <c r="H5" s="95"/>
      <c r="I5" s="57"/>
      <c r="J5" s="10"/>
      <c r="K5" s="14"/>
      <c r="L5" s="192"/>
      <c r="M5" s="196"/>
    </row>
    <row r="6" spans="1:13" s="1" customFormat="1" ht="22.5" customHeight="1" x14ac:dyDescent="0.25">
      <c r="A6" s="14"/>
      <c r="B6" s="2"/>
      <c r="C6" s="20"/>
      <c r="D6" s="28"/>
      <c r="E6" s="10"/>
      <c r="F6" s="94"/>
      <c r="G6" s="188"/>
      <c r="H6" s="95"/>
      <c r="I6" s="57"/>
      <c r="J6" s="10"/>
      <c r="K6" s="14"/>
      <c r="L6" s="192"/>
      <c r="M6" s="196"/>
    </row>
    <row r="7" spans="1:13" s="1" customFormat="1" ht="22.5" customHeight="1" x14ac:dyDescent="0.25">
      <c r="A7" s="14"/>
      <c r="B7" s="2"/>
      <c r="C7" s="20"/>
      <c r="D7" s="28"/>
      <c r="E7" s="10"/>
      <c r="F7" s="94"/>
      <c r="G7" s="188"/>
      <c r="H7" s="95"/>
      <c r="I7" s="57"/>
      <c r="J7" s="10"/>
      <c r="K7" s="14"/>
      <c r="L7" s="192"/>
      <c r="M7" s="196"/>
    </row>
    <row r="8" spans="1:13" s="1" customFormat="1" ht="22.5" customHeight="1" x14ac:dyDescent="0.25">
      <c r="A8" s="14"/>
      <c r="B8" s="2"/>
      <c r="C8" s="20"/>
      <c r="D8" s="28"/>
      <c r="E8" s="10"/>
      <c r="F8" s="94"/>
      <c r="G8" s="188"/>
      <c r="H8" s="95"/>
      <c r="I8" s="57"/>
      <c r="J8" s="10"/>
      <c r="K8" s="14"/>
      <c r="L8" s="192"/>
      <c r="M8" s="196"/>
    </row>
    <row r="9" spans="1:13" s="1" customFormat="1" ht="22.5" customHeight="1" x14ac:dyDescent="0.25">
      <c r="A9" s="14"/>
      <c r="B9" s="2"/>
      <c r="C9" s="20"/>
      <c r="D9" s="28"/>
      <c r="E9" s="10"/>
      <c r="F9" s="94"/>
      <c r="G9" s="188"/>
      <c r="H9" s="95"/>
      <c r="I9" s="57"/>
      <c r="J9" s="10"/>
      <c r="K9" s="14"/>
      <c r="L9" s="192"/>
      <c r="M9" s="196"/>
    </row>
    <row r="10" spans="1:13" s="1" customFormat="1" ht="22.5" customHeight="1" x14ac:dyDescent="0.25">
      <c r="A10" s="14"/>
      <c r="B10" s="2"/>
      <c r="C10" s="20"/>
      <c r="D10" s="28"/>
      <c r="E10" s="10"/>
      <c r="F10" s="94"/>
      <c r="G10" s="188"/>
      <c r="H10" s="95"/>
      <c r="I10" s="57"/>
      <c r="J10" s="10"/>
      <c r="K10" s="14"/>
      <c r="L10" s="192"/>
      <c r="M10" s="196"/>
    </row>
    <row r="11" spans="1:13" s="1" customFormat="1" ht="22.5" customHeight="1" x14ac:dyDescent="0.25">
      <c r="A11" s="14"/>
      <c r="B11" s="2"/>
      <c r="C11" s="20"/>
      <c r="D11" s="28"/>
      <c r="E11" s="10"/>
      <c r="F11" s="94"/>
      <c r="G11" s="188"/>
      <c r="H11" s="95"/>
      <c r="I11" s="57"/>
      <c r="J11" s="10"/>
      <c r="K11" s="14"/>
      <c r="L11" s="192"/>
      <c r="M11" s="196"/>
    </row>
    <row r="12" spans="1:13" s="1" customFormat="1" ht="22.5" customHeight="1" x14ac:dyDescent="0.25">
      <c r="A12" s="14"/>
      <c r="B12" s="2"/>
      <c r="C12" s="20"/>
      <c r="D12" s="28"/>
      <c r="E12" s="10"/>
      <c r="F12" s="94"/>
      <c r="G12" s="188"/>
      <c r="H12" s="95"/>
      <c r="I12" s="57"/>
      <c r="J12" s="10"/>
      <c r="K12" s="14"/>
      <c r="L12" s="192"/>
      <c r="M12" s="196"/>
    </row>
    <row r="13" spans="1:13" s="1" customFormat="1" ht="22.5" customHeight="1" x14ac:dyDescent="0.25">
      <c r="A13" s="14"/>
      <c r="B13" s="2"/>
      <c r="C13" s="20"/>
      <c r="D13" s="28"/>
      <c r="E13" s="10"/>
      <c r="F13" s="94"/>
      <c r="G13" s="188"/>
      <c r="H13" s="95"/>
      <c r="I13" s="57"/>
      <c r="J13" s="10"/>
      <c r="K13" s="14"/>
      <c r="L13" s="192"/>
      <c r="M13" s="196"/>
    </row>
    <row r="14" spans="1:13" s="1" customFormat="1" ht="22.5" customHeight="1" x14ac:dyDescent="0.25">
      <c r="A14" s="14"/>
      <c r="B14" s="2"/>
      <c r="C14" s="20"/>
      <c r="D14" s="28"/>
      <c r="E14" s="10"/>
      <c r="F14" s="94"/>
      <c r="G14" s="188"/>
      <c r="H14" s="95"/>
      <c r="I14" s="57"/>
      <c r="J14" s="10"/>
      <c r="K14" s="14"/>
      <c r="L14" s="192"/>
      <c r="M14" s="196"/>
    </row>
    <row r="15" spans="1:13" s="1" customFormat="1" ht="22.5" customHeight="1" x14ac:dyDescent="0.25">
      <c r="A15" s="14"/>
      <c r="B15" s="2"/>
      <c r="C15" s="20"/>
      <c r="D15" s="28"/>
      <c r="E15" s="10"/>
      <c r="F15" s="94"/>
      <c r="G15" s="188"/>
      <c r="H15" s="95"/>
      <c r="I15" s="57"/>
      <c r="J15" s="10"/>
      <c r="K15" s="14"/>
      <c r="L15" s="192"/>
      <c r="M15" s="196"/>
    </row>
    <row r="16" spans="1:13" s="1" customFormat="1" ht="22.5" customHeight="1" x14ac:dyDescent="0.25">
      <c r="A16" s="14"/>
      <c r="B16" s="2"/>
      <c r="C16" s="20"/>
      <c r="D16" s="28"/>
      <c r="E16" s="10"/>
      <c r="F16" s="94"/>
      <c r="G16" s="188"/>
      <c r="H16" s="95"/>
      <c r="I16" s="57"/>
      <c r="J16" s="10"/>
      <c r="K16" s="14"/>
      <c r="L16" s="192"/>
      <c r="M16" s="196"/>
    </row>
    <row r="17" spans="1:13" s="1" customFormat="1" ht="22.5" customHeight="1" x14ac:dyDescent="0.25">
      <c r="A17" s="14"/>
      <c r="B17" s="2"/>
      <c r="C17" s="20"/>
      <c r="D17" s="28"/>
      <c r="E17" s="10"/>
      <c r="F17" s="94"/>
      <c r="G17" s="188"/>
      <c r="H17" s="95"/>
      <c r="I17" s="57"/>
      <c r="J17" s="10"/>
      <c r="K17" s="14"/>
      <c r="L17" s="192"/>
      <c r="M17" s="196"/>
    </row>
    <row r="18" spans="1:13" s="1" customFormat="1" ht="22.5" customHeight="1" thickBot="1" x14ac:dyDescent="0.3">
      <c r="A18" s="15"/>
      <c r="B18" s="5"/>
      <c r="C18" s="22"/>
      <c r="D18" s="29"/>
      <c r="E18" s="11"/>
      <c r="F18" s="96"/>
      <c r="G18" s="189"/>
      <c r="H18" s="97"/>
      <c r="I18" s="100"/>
      <c r="J18" s="11"/>
      <c r="K18" s="15"/>
      <c r="L18" s="193"/>
      <c r="M18" s="197"/>
    </row>
  </sheetData>
  <dataValidations count="1">
    <dataValidation type="list" allowBlank="1" showInputMessage="1" showErrorMessage="1" sqref="J3:J18">
      <formula1>"nuovo,usato"</formula1>
    </dataValidation>
  </dataValidations>
  <pageMargins left="0.70866141732283472" right="0.31496062992125984" top="0.74803149606299213" bottom="0.74803149606299213" header="0.31496062992125984" footer="0.31496062992125984"/>
  <pageSetup paperSize="9" scale="63" fitToHeight="0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workbookViewId="0">
      <selection activeCell="F14" sqref="F14"/>
    </sheetView>
  </sheetViews>
  <sheetFormatPr defaultRowHeight="15" x14ac:dyDescent="0.25"/>
  <cols>
    <col min="1" max="1" width="30.7109375" style="101" customWidth="1"/>
    <col min="2" max="4" width="13.85546875" style="101" customWidth="1"/>
    <col min="5" max="5" width="4.5703125" style="101" customWidth="1"/>
    <col min="6" max="6" width="29.5703125" style="101" customWidth="1"/>
    <col min="7" max="21" width="12" style="101" customWidth="1"/>
    <col min="22" max="16384" width="9.140625" style="101"/>
  </cols>
  <sheetData>
    <row r="1" spans="1:21" ht="21.75" customHeight="1" thickBot="1" x14ac:dyDescent="0.3">
      <c r="A1" s="155" t="str">
        <f>'1 analisi personale'!A1</f>
        <v>&lt;&lt;inserire Nome Azienda&gt;&gt;</v>
      </c>
      <c r="B1" s="156">
        <v>2021</v>
      </c>
      <c r="C1" s="157">
        <v>2022</v>
      </c>
      <c r="D1" s="158">
        <v>2023</v>
      </c>
      <c r="G1" s="135"/>
    </row>
    <row r="2" spans="1:21" ht="42" customHeight="1" thickBot="1" x14ac:dyDescent="0.3">
      <c r="A2" s="159" t="s">
        <v>121</v>
      </c>
      <c r="B2" s="136">
        <v>4000</v>
      </c>
      <c r="C2" s="138">
        <v>0</v>
      </c>
      <c r="D2" s="140">
        <v>10000</v>
      </c>
      <c r="F2" s="102"/>
      <c r="G2" s="103" t="s">
        <v>94</v>
      </c>
      <c r="H2" s="104" t="s">
        <v>95</v>
      </c>
      <c r="I2" s="105" t="s">
        <v>96</v>
      </c>
      <c r="J2" s="106" t="s">
        <v>97</v>
      </c>
      <c r="K2" s="107" t="s">
        <v>95</v>
      </c>
      <c r="L2" s="108" t="s">
        <v>96</v>
      </c>
      <c r="M2" s="109" t="s">
        <v>98</v>
      </c>
      <c r="N2" s="110" t="s">
        <v>95</v>
      </c>
      <c r="O2" s="111" t="s">
        <v>96</v>
      </c>
      <c r="P2" s="112" t="s">
        <v>99</v>
      </c>
      <c r="Q2" s="113" t="s">
        <v>95</v>
      </c>
      <c r="R2" s="114" t="s">
        <v>96</v>
      </c>
      <c r="S2" s="112" t="s">
        <v>99</v>
      </c>
      <c r="T2" s="113" t="s">
        <v>95</v>
      </c>
      <c r="U2" s="114" t="s">
        <v>96</v>
      </c>
    </row>
    <row r="3" spans="1:21" s="102" customFormat="1" ht="39.75" customHeight="1" thickBot="1" x14ac:dyDescent="0.3">
      <c r="A3" s="160" t="s">
        <v>120</v>
      </c>
      <c r="B3" s="137">
        <v>5000</v>
      </c>
      <c r="C3" s="139">
        <v>5000</v>
      </c>
      <c r="D3" s="141">
        <v>6000</v>
      </c>
      <c r="F3" s="133" t="s">
        <v>100</v>
      </c>
      <c r="G3" s="167" t="s">
        <v>14</v>
      </c>
      <c r="H3" s="168" t="s">
        <v>132</v>
      </c>
      <c r="I3" s="166">
        <v>42999</v>
      </c>
      <c r="J3" s="167" t="s">
        <v>15</v>
      </c>
      <c r="K3" s="168"/>
      <c r="L3" s="166"/>
      <c r="M3" s="167" t="s">
        <v>15</v>
      </c>
      <c r="N3" s="168"/>
      <c r="O3" s="166"/>
      <c r="P3" s="167"/>
      <c r="Q3" s="168"/>
      <c r="R3" s="166"/>
      <c r="S3" s="167"/>
      <c r="T3" s="168"/>
      <c r="U3" s="166"/>
    </row>
    <row r="4" spans="1:21" s="115" customFormat="1" ht="39.75" customHeight="1" thickBot="1" x14ac:dyDescent="0.3">
      <c r="A4" s="160" t="s">
        <v>119</v>
      </c>
      <c r="B4" s="137">
        <v>43000</v>
      </c>
      <c r="C4" s="139">
        <v>0</v>
      </c>
      <c r="D4" s="141">
        <v>11000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1" ht="45" customHeight="1" thickBot="1" x14ac:dyDescent="0.3">
      <c r="A5" s="160" t="s">
        <v>118</v>
      </c>
      <c r="B5" s="137">
        <v>500</v>
      </c>
      <c r="C5" s="139">
        <v>3000</v>
      </c>
      <c r="D5" s="141">
        <v>0</v>
      </c>
      <c r="G5" s="151" t="s">
        <v>116</v>
      </c>
      <c r="H5" s="24" t="s">
        <v>101</v>
      </c>
      <c r="I5" s="24" t="s">
        <v>104</v>
      </c>
      <c r="J5" s="24" t="s">
        <v>105</v>
      </c>
      <c r="K5" s="24" t="s">
        <v>106</v>
      </c>
      <c r="L5" s="24" t="s">
        <v>107</v>
      </c>
      <c r="M5" s="152" t="s">
        <v>108</v>
      </c>
      <c r="N5" s="153" t="s">
        <v>102</v>
      </c>
      <c r="O5" s="154" t="s">
        <v>103</v>
      </c>
    </row>
    <row r="6" spans="1:21" ht="40.5" customHeight="1" thickBot="1" x14ac:dyDescent="0.3">
      <c r="A6" s="160" t="s">
        <v>122</v>
      </c>
      <c r="B6" s="137">
        <v>12500</v>
      </c>
      <c r="C6" s="139">
        <v>3000</v>
      </c>
      <c r="D6" s="141">
        <v>3900</v>
      </c>
      <c r="F6" s="133" t="s">
        <v>109</v>
      </c>
      <c r="G6" s="164"/>
      <c r="H6" s="165">
        <v>42297</v>
      </c>
      <c r="I6" s="165">
        <v>39558</v>
      </c>
      <c r="J6" s="165"/>
      <c r="K6" s="165"/>
      <c r="L6" s="165"/>
      <c r="M6" s="166">
        <v>43095</v>
      </c>
      <c r="N6" s="117">
        <v>32</v>
      </c>
      <c r="O6" s="116" t="s">
        <v>14</v>
      </c>
    </row>
    <row r="7" spans="1:21" s="115" customFormat="1" ht="40.5" customHeight="1" thickBot="1" x14ac:dyDescent="0.3">
      <c r="A7" s="161" t="s">
        <v>123</v>
      </c>
      <c r="B7" s="142">
        <v>2000</v>
      </c>
      <c r="C7" s="143">
        <v>0</v>
      </c>
      <c r="D7" s="144">
        <v>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21" ht="42.75" customHeight="1" thickBot="1" x14ac:dyDescent="0.3">
      <c r="A8" s="198" t="s">
        <v>125</v>
      </c>
      <c r="B8" s="199">
        <f>SUM(B2:B7)</f>
        <v>67000</v>
      </c>
      <c r="C8" s="200">
        <f t="shared" ref="C8:D8" si="0">SUM(C2:C7)</f>
        <v>11000</v>
      </c>
      <c r="D8" s="201">
        <f t="shared" si="0"/>
        <v>30900</v>
      </c>
      <c r="F8" s="119" t="s">
        <v>130</v>
      </c>
      <c r="G8" s="124" t="s">
        <v>111</v>
      </c>
      <c r="H8" s="120" t="s">
        <v>110</v>
      </c>
      <c r="I8" s="124" t="s">
        <v>112</v>
      </c>
      <c r="J8" s="120" t="s">
        <v>113</v>
      </c>
      <c r="K8" s="124" t="s">
        <v>114</v>
      </c>
      <c r="L8" s="120" t="s">
        <v>115</v>
      </c>
      <c r="M8" s="124" t="s">
        <v>115</v>
      </c>
      <c r="N8" s="120" t="s">
        <v>115</v>
      </c>
      <c r="O8" s="127" t="s">
        <v>115</v>
      </c>
    </row>
    <row r="9" spans="1:21" s="130" customFormat="1" ht="42.75" customHeight="1" x14ac:dyDescent="0.25">
      <c r="A9" s="159" t="s">
        <v>129</v>
      </c>
      <c r="B9" s="136">
        <v>2000</v>
      </c>
      <c r="C9" s="138">
        <v>2000</v>
      </c>
      <c r="D9" s="140">
        <v>2000</v>
      </c>
      <c r="F9" s="121">
        <v>2021</v>
      </c>
      <c r="G9" s="125">
        <v>0</v>
      </c>
      <c r="H9" s="118">
        <v>0</v>
      </c>
      <c r="I9" s="125">
        <v>64</v>
      </c>
      <c r="J9" s="118">
        <v>0</v>
      </c>
      <c r="K9" s="125">
        <v>24</v>
      </c>
      <c r="L9" s="118"/>
      <c r="M9" s="125"/>
      <c r="N9" s="118"/>
      <c r="O9" s="128"/>
    </row>
    <row r="10" spans="1:21" s="115" customFormat="1" ht="42.75" customHeight="1" x14ac:dyDescent="0.25">
      <c r="A10" s="160" t="s">
        <v>126</v>
      </c>
      <c r="B10" s="137">
        <v>11267</v>
      </c>
      <c r="C10" s="139">
        <v>2111</v>
      </c>
      <c r="D10" s="141">
        <v>3220</v>
      </c>
      <c r="F10" s="121">
        <v>2022</v>
      </c>
      <c r="G10" s="125">
        <v>48</v>
      </c>
      <c r="H10" s="118">
        <v>0</v>
      </c>
      <c r="I10" s="125">
        <v>64</v>
      </c>
      <c r="J10" s="118">
        <v>0</v>
      </c>
      <c r="K10" s="125">
        <v>0</v>
      </c>
      <c r="L10" s="118"/>
      <c r="M10" s="125"/>
      <c r="N10" s="118"/>
      <c r="O10" s="128"/>
    </row>
    <row r="11" spans="1:21" s="115" customFormat="1" ht="42.75" customHeight="1" thickBot="1" x14ac:dyDescent="0.3">
      <c r="A11" s="206" t="s">
        <v>127</v>
      </c>
      <c r="B11" s="207">
        <v>0</v>
      </c>
      <c r="C11" s="208">
        <v>0</v>
      </c>
      <c r="D11" s="209">
        <v>450</v>
      </c>
      <c r="F11" s="121">
        <v>2023</v>
      </c>
      <c r="G11" s="125">
        <v>12</v>
      </c>
      <c r="H11" s="118">
        <v>0</v>
      </c>
      <c r="I11" s="125">
        <v>64</v>
      </c>
      <c r="J11" s="118">
        <v>0</v>
      </c>
      <c r="K11" s="125">
        <v>0</v>
      </c>
      <c r="L11" s="118"/>
      <c r="M11" s="125"/>
      <c r="N11" s="118"/>
      <c r="O11" s="128"/>
    </row>
    <row r="12" spans="1:21" s="115" customFormat="1" ht="40.5" customHeight="1" thickBot="1" x14ac:dyDescent="0.3">
      <c r="A12" s="202" t="s">
        <v>128</v>
      </c>
      <c r="B12" s="203">
        <f>SUM(B9:B11)</f>
        <v>13267</v>
      </c>
      <c r="C12" s="204">
        <f>SUM(C9:C11)</f>
        <v>4111</v>
      </c>
      <c r="D12" s="205">
        <f>SUM(D9:D11)</f>
        <v>5670</v>
      </c>
      <c r="F12" s="131" t="s">
        <v>117</v>
      </c>
      <c r="G12" s="132">
        <f>SUM(G9:G11)</f>
        <v>60</v>
      </c>
      <c r="H12" s="132">
        <f t="shared" ref="H12:O12" si="1">SUM(H9:H11)</f>
        <v>0</v>
      </c>
      <c r="I12" s="132">
        <f t="shared" si="1"/>
        <v>192</v>
      </c>
      <c r="J12" s="132">
        <f t="shared" si="1"/>
        <v>0</v>
      </c>
      <c r="K12" s="132">
        <f t="shared" si="1"/>
        <v>24</v>
      </c>
      <c r="L12" s="132">
        <f t="shared" si="1"/>
        <v>0</v>
      </c>
      <c r="M12" s="132">
        <f t="shared" si="1"/>
        <v>0</v>
      </c>
      <c r="N12" s="132">
        <f t="shared" si="1"/>
        <v>0</v>
      </c>
      <c r="O12" s="134">
        <f t="shared" si="1"/>
        <v>0</v>
      </c>
    </row>
    <row r="13" spans="1:21" s="115" customFormat="1" ht="40.5" customHeight="1" thickBot="1" x14ac:dyDescent="0.3">
      <c r="A13" s="162" t="s">
        <v>124</v>
      </c>
      <c r="B13" s="145">
        <v>1000000</v>
      </c>
      <c r="C13" s="146">
        <v>1500000</v>
      </c>
      <c r="D13" s="147">
        <v>1400000</v>
      </c>
      <c r="F13" s="122" t="s">
        <v>177</v>
      </c>
      <c r="G13" s="126">
        <v>50</v>
      </c>
      <c r="H13" s="123">
        <v>100</v>
      </c>
      <c r="I13" s="126">
        <v>64</v>
      </c>
      <c r="J13" s="123">
        <v>0</v>
      </c>
      <c r="K13" s="126">
        <v>0</v>
      </c>
      <c r="L13" s="123"/>
      <c r="M13" s="126"/>
      <c r="N13" s="123"/>
      <c r="O13" s="129"/>
    </row>
    <row r="14" spans="1:21" s="115" customFormat="1" ht="58.5" customHeight="1" thickBot="1" x14ac:dyDescent="0.3">
      <c r="A14" s="163" t="s">
        <v>131</v>
      </c>
      <c r="B14" s="148">
        <f>(B8-B9)/B13</f>
        <v>6.5000000000000002E-2</v>
      </c>
      <c r="C14" s="149">
        <f t="shared" ref="C14:D14" si="2">(C8-C9)/C13</f>
        <v>6.0000000000000001E-3</v>
      </c>
      <c r="D14" s="150">
        <f t="shared" si="2"/>
        <v>2.0642857142857143E-2</v>
      </c>
    </row>
    <row r="17" s="115" customFormat="1" x14ac:dyDescent="0.25"/>
    <row r="18" s="115" customFormat="1" ht="46.5" customHeight="1" x14ac:dyDescent="0.25"/>
    <row r="19" s="115" customFormat="1" x14ac:dyDescent="0.25"/>
    <row r="20" s="115" customFormat="1" x14ac:dyDescent="0.25"/>
    <row r="21" s="115" customFormat="1" ht="45" customHeight="1" x14ac:dyDescent="0.25"/>
    <row r="22" s="115" customFormat="1" ht="45" customHeight="1" x14ac:dyDescent="0.25"/>
    <row r="23" s="115" customFormat="1" ht="45" customHeight="1" x14ac:dyDescent="0.25"/>
    <row r="24" s="115" customFormat="1" ht="45" customHeight="1" x14ac:dyDescent="0.25"/>
    <row r="25" s="115" customFormat="1" ht="45" customHeight="1" x14ac:dyDescent="0.25"/>
    <row r="26" s="115" customFormat="1" ht="45" customHeight="1" x14ac:dyDescent="0.25"/>
    <row r="27" s="115" customFormat="1" ht="45" customHeight="1" x14ac:dyDescent="0.25"/>
    <row r="28" s="115" customFormat="1" ht="45" customHeight="1" x14ac:dyDescent="0.25"/>
    <row r="29" s="115" customFormat="1" ht="61.5" customHeight="1" x14ac:dyDescent="0.25"/>
  </sheetData>
  <dataValidations count="1">
    <dataValidation type="list" allowBlank="1" showInputMessage="1" showErrorMessage="1" sqref="O6 G3 J3 M3 P3 S3">
      <formula1>"SI,NO"</formula1>
    </dataValidation>
  </dataValidations>
  <pageMargins left="0.31496062992125984" right="0.31496062992125984" top="0.74803149606299213" bottom="0.74803149606299213" header="0.31496062992125984" footer="0.31496062992125984"/>
  <pageSetup paperSize="9" scale="49" fitToHeight="0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workbookViewId="0">
      <selection activeCell="N12" sqref="N12"/>
    </sheetView>
  </sheetViews>
  <sheetFormatPr defaultRowHeight="15" x14ac:dyDescent="0.25"/>
  <cols>
    <col min="1" max="1" width="16.7109375" style="115" customWidth="1"/>
    <col min="2" max="5" width="15.85546875" style="115" customWidth="1"/>
    <col min="6" max="8" width="5.28515625" style="115" customWidth="1"/>
    <col min="9" max="9" width="13.42578125" style="115" customWidth="1"/>
    <col min="10" max="10" width="25" style="115" customWidth="1"/>
    <col min="11" max="11" width="20" style="169" customWidth="1"/>
    <col min="12" max="12" width="13.5703125" style="115" customWidth="1"/>
    <col min="13" max="13" width="15.28515625" style="115" customWidth="1"/>
    <col min="14" max="14" width="15" style="115" customWidth="1"/>
    <col min="15" max="15" width="14.85546875" style="115" customWidth="1"/>
    <col min="16" max="16" width="16.42578125" style="115" customWidth="1"/>
    <col min="17" max="17" width="29" style="115" customWidth="1"/>
    <col min="18" max="16384" width="9.140625" style="115"/>
  </cols>
  <sheetData>
    <row r="1" spans="1:17" ht="26.25" customHeight="1" thickBot="1" x14ac:dyDescent="0.3">
      <c r="A1" s="224" t="str">
        <f>'1 analisi personale'!A1</f>
        <v>&lt;&lt;inserire Nome Azienda&gt;&gt;</v>
      </c>
      <c r="B1" s="224"/>
      <c r="I1" s="231" t="s">
        <v>176</v>
      </c>
      <c r="J1" s="232"/>
      <c r="K1" s="232"/>
      <c r="L1" s="232"/>
      <c r="M1" s="232"/>
      <c r="N1" s="218">
        <f ca="1">TODAY()</f>
        <v>45261</v>
      </c>
      <c r="O1" s="216"/>
      <c r="P1" s="216"/>
      <c r="Q1" s="217"/>
    </row>
    <row r="2" spans="1:17" ht="45.75" thickBot="1" x14ac:dyDescent="0.3">
      <c r="A2" s="219" t="s">
        <v>165</v>
      </c>
      <c r="B2" s="220" t="s">
        <v>133</v>
      </c>
      <c r="C2" s="220" t="s">
        <v>175</v>
      </c>
      <c r="D2" s="220" t="s">
        <v>174</v>
      </c>
      <c r="E2" s="221" t="s">
        <v>143</v>
      </c>
      <c r="I2" s="181" t="s">
        <v>134</v>
      </c>
      <c r="J2" s="182" t="s">
        <v>135</v>
      </c>
      <c r="K2" s="182" t="s">
        <v>136</v>
      </c>
      <c r="L2" s="182" t="s">
        <v>137</v>
      </c>
      <c r="M2" s="182" t="s">
        <v>138</v>
      </c>
      <c r="N2" s="182" t="s">
        <v>139</v>
      </c>
      <c r="O2" s="182" t="s">
        <v>140</v>
      </c>
      <c r="P2" s="182" t="s">
        <v>141</v>
      </c>
      <c r="Q2" s="183" t="s">
        <v>142</v>
      </c>
    </row>
    <row r="3" spans="1:17" ht="47.25" customHeight="1" x14ac:dyDescent="0.25">
      <c r="A3" s="225">
        <v>2021</v>
      </c>
      <c r="B3" s="184" t="s">
        <v>171</v>
      </c>
      <c r="C3" s="210">
        <v>230000</v>
      </c>
      <c r="D3" s="210">
        <v>250000</v>
      </c>
      <c r="E3" s="213">
        <f>D3/C3</f>
        <v>1.0869565217391304</v>
      </c>
      <c r="I3" s="233" t="s">
        <v>144</v>
      </c>
      <c r="J3" s="236" t="s">
        <v>145</v>
      </c>
      <c r="K3" s="120" t="s">
        <v>146</v>
      </c>
      <c r="L3" s="173">
        <v>12000</v>
      </c>
      <c r="M3" s="120" t="s">
        <v>149</v>
      </c>
      <c r="N3" s="174">
        <v>44681</v>
      </c>
      <c r="O3" s="236" t="s">
        <v>150</v>
      </c>
      <c r="P3" s="239">
        <v>45061</v>
      </c>
      <c r="Q3" s="175" t="s">
        <v>152</v>
      </c>
    </row>
    <row r="4" spans="1:17" ht="47.25" customHeight="1" x14ac:dyDescent="0.25">
      <c r="A4" s="226"/>
      <c r="B4" s="118" t="s">
        <v>172</v>
      </c>
      <c r="C4" s="211">
        <v>3400</v>
      </c>
      <c r="D4" s="211">
        <v>4000</v>
      </c>
      <c r="E4" s="214">
        <f t="shared" ref="E4:E11" si="0">D4/C4</f>
        <v>1.1764705882352942</v>
      </c>
      <c r="I4" s="234"/>
      <c r="J4" s="237"/>
      <c r="K4" s="172" t="s">
        <v>147</v>
      </c>
      <c r="L4" s="170">
        <v>7000</v>
      </c>
      <c r="M4" s="172" t="s">
        <v>150</v>
      </c>
      <c r="N4" s="171">
        <v>44926</v>
      </c>
      <c r="O4" s="237"/>
      <c r="P4" s="237"/>
      <c r="Q4" s="176"/>
    </row>
    <row r="5" spans="1:17" ht="47.25" customHeight="1" thickBot="1" x14ac:dyDescent="0.3">
      <c r="A5" s="227"/>
      <c r="B5" s="123" t="s">
        <v>173</v>
      </c>
      <c r="C5" s="212">
        <v>12000</v>
      </c>
      <c r="D5" s="212">
        <v>6755</v>
      </c>
      <c r="E5" s="215">
        <f t="shared" si="0"/>
        <v>0.56291666666666662</v>
      </c>
      <c r="I5" s="235"/>
      <c r="J5" s="238"/>
      <c r="K5" s="177" t="s">
        <v>148</v>
      </c>
      <c r="L5" s="178">
        <v>8000</v>
      </c>
      <c r="M5" s="177" t="s">
        <v>151</v>
      </c>
      <c r="N5" s="179">
        <v>44674</v>
      </c>
      <c r="O5" s="238"/>
      <c r="P5" s="238"/>
      <c r="Q5" s="180"/>
    </row>
    <row r="6" spans="1:17" ht="47.25" customHeight="1" x14ac:dyDescent="0.25">
      <c r="A6" s="228">
        <v>2022</v>
      </c>
      <c r="B6" s="184" t="s">
        <v>171</v>
      </c>
      <c r="C6" s="210">
        <v>279000</v>
      </c>
      <c r="D6" s="210">
        <v>256000</v>
      </c>
      <c r="E6" s="213">
        <f t="shared" si="0"/>
        <v>0.91756272401433692</v>
      </c>
      <c r="I6" s="233" t="s">
        <v>153</v>
      </c>
      <c r="J6" s="236" t="s">
        <v>154</v>
      </c>
      <c r="K6" s="120" t="s">
        <v>155</v>
      </c>
      <c r="L6" s="173">
        <v>160000</v>
      </c>
      <c r="M6" s="120" t="s">
        <v>157</v>
      </c>
      <c r="N6" s="174">
        <v>44561</v>
      </c>
      <c r="O6" s="236" t="s">
        <v>158</v>
      </c>
      <c r="P6" s="239">
        <v>44926</v>
      </c>
      <c r="Q6" s="175"/>
    </row>
    <row r="7" spans="1:17" ht="47.25" customHeight="1" x14ac:dyDescent="0.25">
      <c r="A7" s="229"/>
      <c r="B7" s="118" t="s">
        <v>172</v>
      </c>
      <c r="C7" s="211">
        <v>5000</v>
      </c>
      <c r="D7" s="211">
        <v>6000</v>
      </c>
      <c r="E7" s="214">
        <f t="shared" si="0"/>
        <v>1.2</v>
      </c>
      <c r="I7" s="234"/>
      <c r="J7" s="237"/>
      <c r="K7" s="172" t="s">
        <v>155</v>
      </c>
      <c r="L7" s="170">
        <v>160000</v>
      </c>
      <c r="M7" s="172" t="s">
        <v>157</v>
      </c>
      <c r="N7" s="171">
        <v>44926</v>
      </c>
      <c r="O7" s="237"/>
      <c r="P7" s="237"/>
      <c r="Q7" s="176"/>
    </row>
    <row r="8" spans="1:17" ht="47.25" customHeight="1" thickBot="1" x14ac:dyDescent="0.3">
      <c r="A8" s="230"/>
      <c r="B8" s="123" t="s">
        <v>173</v>
      </c>
      <c r="C8" s="212">
        <v>3000</v>
      </c>
      <c r="D8" s="212">
        <v>4500</v>
      </c>
      <c r="E8" s="215">
        <f t="shared" si="0"/>
        <v>1.5</v>
      </c>
      <c r="I8" s="235"/>
      <c r="J8" s="238"/>
      <c r="K8" s="177" t="s">
        <v>156</v>
      </c>
      <c r="L8" s="178">
        <v>120000</v>
      </c>
      <c r="M8" s="177" t="s">
        <v>157</v>
      </c>
      <c r="N8" s="179">
        <v>45291</v>
      </c>
      <c r="O8" s="238"/>
      <c r="P8" s="238"/>
      <c r="Q8" s="180"/>
    </row>
    <row r="9" spans="1:17" ht="47.25" customHeight="1" x14ac:dyDescent="0.25">
      <c r="A9" s="228">
        <v>2023</v>
      </c>
      <c r="B9" s="184" t="s">
        <v>171</v>
      </c>
      <c r="C9" s="210">
        <v>250000</v>
      </c>
      <c r="D9" s="210">
        <v>240000</v>
      </c>
      <c r="E9" s="213">
        <f t="shared" si="0"/>
        <v>0.96</v>
      </c>
      <c r="I9" s="233" t="s">
        <v>159</v>
      </c>
      <c r="J9" s="236" t="s">
        <v>160</v>
      </c>
      <c r="K9" s="120" t="s">
        <v>161</v>
      </c>
      <c r="L9" s="173">
        <v>12500</v>
      </c>
      <c r="M9" s="120" t="s">
        <v>163</v>
      </c>
      <c r="N9" s="174">
        <v>44651</v>
      </c>
      <c r="O9" s="236" t="s">
        <v>158</v>
      </c>
      <c r="P9" s="239">
        <v>45076</v>
      </c>
      <c r="Q9" s="175"/>
    </row>
    <row r="10" spans="1:17" ht="47.25" customHeight="1" x14ac:dyDescent="0.25">
      <c r="A10" s="229"/>
      <c r="B10" s="118" t="s">
        <v>172</v>
      </c>
      <c r="C10" s="211">
        <v>31000</v>
      </c>
      <c r="D10" s="211">
        <v>27000</v>
      </c>
      <c r="E10" s="214">
        <f t="shared" si="0"/>
        <v>0.87096774193548387</v>
      </c>
      <c r="I10" s="234"/>
      <c r="J10" s="237"/>
      <c r="K10" s="172" t="s">
        <v>162</v>
      </c>
      <c r="L10" s="170">
        <v>3500</v>
      </c>
      <c r="M10" s="172" t="s">
        <v>164</v>
      </c>
      <c r="N10" s="171">
        <v>45046</v>
      </c>
      <c r="O10" s="237"/>
      <c r="P10" s="237"/>
      <c r="Q10" s="176"/>
    </row>
    <row r="11" spans="1:17" ht="47.25" customHeight="1" thickBot="1" x14ac:dyDescent="0.3">
      <c r="A11" s="230"/>
      <c r="B11" s="123" t="s">
        <v>173</v>
      </c>
      <c r="C11" s="212">
        <v>2100</v>
      </c>
      <c r="D11" s="212">
        <v>2800</v>
      </c>
      <c r="E11" s="215">
        <f t="shared" si="0"/>
        <v>1.3333333333333333</v>
      </c>
      <c r="I11" s="235"/>
      <c r="J11" s="238"/>
      <c r="K11" s="177"/>
      <c r="L11" s="178"/>
      <c r="M11" s="177"/>
      <c r="N11" s="179"/>
      <c r="O11" s="238"/>
      <c r="P11" s="238"/>
      <c r="Q11" s="180"/>
    </row>
    <row r="12" spans="1:17" ht="30.75" customHeight="1" x14ac:dyDescent="0.25">
      <c r="I12" s="233"/>
      <c r="J12" s="236"/>
      <c r="K12" s="120"/>
      <c r="L12" s="173"/>
      <c r="M12" s="120"/>
      <c r="N12" s="174"/>
      <c r="O12" s="236"/>
      <c r="P12" s="239"/>
      <c r="Q12" s="175"/>
    </row>
    <row r="13" spans="1:17" ht="30.75" customHeight="1" x14ac:dyDescent="0.25">
      <c r="I13" s="234"/>
      <c r="J13" s="237"/>
      <c r="K13" s="172"/>
      <c r="L13" s="170"/>
      <c r="M13" s="172"/>
      <c r="N13" s="171"/>
      <c r="O13" s="237"/>
      <c r="P13" s="237"/>
      <c r="Q13" s="176"/>
    </row>
    <row r="14" spans="1:17" ht="30.75" customHeight="1" thickBot="1" x14ac:dyDescent="0.3">
      <c r="I14" s="235"/>
      <c r="J14" s="238"/>
      <c r="K14" s="177"/>
      <c r="L14" s="178"/>
      <c r="M14" s="177"/>
      <c r="N14" s="179"/>
      <c r="O14" s="238"/>
      <c r="P14" s="238"/>
      <c r="Q14" s="180"/>
    </row>
    <row r="15" spans="1:17" ht="30.75" customHeight="1" x14ac:dyDescent="0.25">
      <c r="I15" s="233"/>
      <c r="J15" s="236"/>
      <c r="K15" s="120"/>
      <c r="L15" s="173"/>
      <c r="M15" s="120"/>
      <c r="N15" s="174"/>
      <c r="O15" s="236"/>
      <c r="P15" s="239"/>
      <c r="Q15" s="175"/>
    </row>
    <row r="16" spans="1:17" ht="30.75" customHeight="1" x14ac:dyDescent="0.25">
      <c r="I16" s="234"/>
      <c r="J16" s="237"/>
      <c r="K16" s="172"/>
      <c r="L16" s="170"/>
      <c r="M16" s="172"/>
      <c r="N16" s="171"/>
      <c r="O16" s="237"/>
      <c r="P16" s="237"/>
      <c r="Q16" s="176"/>
    </row>
    <row r="17" spans="9:17" ht="30.75" customHeight="1" thickBot="1" x14ac:dyDescent="0.3">
      <c r="I17" s="235"/>
      <c r="J17" s="238"/>
      <c r="K17" s="177"/>
      <c r="L17" s="178"/>
      <c r="M17" s="177"/>
      <c r="N17" s="179"/>
      <c r="O17" s="238"/>
      <c r="P17" s="238"/>
      <c r="Q17" s="180"/>
    </row>
  </sheetData>
  <mergeCells count="25">
    <mergeCell ref="O9:O11"/>
    <mergeCell ref="P9:P11"/>
    <mergeCell ref="J3:J5"/>
    <mergeCell ref="I3:I5"/>
    <mergeCell ref="O3:O5"/>
    <mergeCell ref="P3:P5"/>
    <mergeCell ref="I6:I8"/>
    <mergeCell ref="J6:J8"/>
    <mergeCell ref="O6:O8"/>
    <mergeCell ref="P6:P8"/>
    <mergeCell ref="I12:I14"/>
    <mergeCell ref="J12:J14"/>
    <mergeCell ref="O12:O14"/>
    <mergeCell ref="P12:P14"/>
    <mergeCell ref="I15:I17"/>
    <mergeCell ref="J15:J17"/>
    <mergeCell ref="O15:O17"/>
    <mergeCell ref="P15:P17"/>
    <mergeCell ref="A1:B1"/>
    <mergeCell ref="A3:A5"/>
    <mergeCell ref="A9:A11"/>
    <mergeCell ref="A6:A8"/>
    <mergeCell ref="I1:M1"/>
    <mergeCell ref="I9:I11"/>
    <mergeCell ref="J9:J11"/>
  </mergeCells>
  <pageMargins left="0.31496062992125984" right="0.31496062992125984" top="0.74803149606299213" bottom="0.74803149606299213" header="0.31496062992125984" footer="0.31496062992125984"/>
  <pageSetup paperSize="9" scale="54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1 analisi personale</vt:lpstr>
      <vt:lpstr>2 analisi mezzi</vt:lpstr>
      <vt:lpstr>3 tasso di innovazione</vt:lpstr>
      <vt:lpstr>4 progr. operat. e investimenti</vt:lpstr>
      <vt:lpstr>'2 analisi mezzi'!Area_stampa</vt:lpstr>
      <vt:lpstr>'3 tasso di innovazione'!Area_stampa</vt:lpstr>
      <vt:lpstr>'4 progr. operat. e investimenti'!Area_stampa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Civran Giovanni</dc:creator>
  <cp:lastModifiedBy>Nardone Marco</cp:lastModifiedBy>
  <cp:lastPrinted>2023-12-01T07:58:04Z</cp:lastPrinted>
  <dcterms:created xsi:type="dcterms:W3CDTF">2018-03-14T08:07:46Z</dcterms:created>
  <dcterms:modified xsi:type="dcterms:W3CDTF">2023-12-01T08:00:10Z</dcterms:modified>
</cp:coreProperties>
</file>